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895" windowHeight="5025" tabRatio="601" firstSheet="3" activeTab="4"/>
  </bookViews>
  <sheets>
    <sheet name="F variável" sheetId="1" r:id="rId1"/>
    <sheet name="F constante" sheetId="2" r:id="rId2"/>
    <sheet name="M const. 1ª Ordem" sheetId="3" r:id="rId3"/>
    <sheet name="M const. 2ª Ordem" sheetId="4" r:id="rId4"/>
    <sheet name="Comparação" sheetId="5" r:id="rId5"/>
    <sheet name="M const. Misto" sheetId="6" r:id="rId6"/>
  </sheets>
  <definedNames/>
  <calcPr fullCalcOnLoad="1"/>
</workbook>
</file>

<file path=xl/sharedStrings.xml><?xml version="1.0" encoding="utf-8"?>
<sst xmlns="http://schemas.openxmlformats.org/spreadsheetml/2006/main" count="330" uniqueCount="80">
  <si>
    <t>Malha Escalonada Cruzada com fator de atrito VARIÁVEL a cada instante</t>
  </si>
  <si>
    <t>D (m) =</t>
  </si>
  <si>
    <t>Hres (m)  =</t>
  </si>
  <si>
    <t>a (m/s) =</t>
  </si>
  <si>
    <t>f (-) =</t>
  </si>
  <si>
    <t>Q (m3/s) =</t>
  </si>
  <si>
    <t>DX (m) =</t>
  </si>
  <si>
    <t>Dt (s) =</t>
  </si>
  <si>
    <t>N (-) =</t>
  </si>
  <si>
    <t xml:space="preserve">f (-) = </t>
  </si>
  <si>
    <t xml:space="preserve">Re (-) = </t>
  </si>
  <si>
    <t>k (m) =</t>
  </si>
  <si>
    <t>k/D (-) =</t>
  </si>
  <si>
    <t>k/(3,7D) =</t>
  </si>
  <si>
    <t>Nota: Cálculos realizados usando</t>
  </si>
  <si>
    <t>SOLVER da calculadora HP</t>
  </si>
  <si>
    <t>tempo (s)</t>
  </si>
  <si>
    <t xml:space="preserve">L (m) = </t>
  </si>
  <si>
    <t>Cálculos Intermediários</t>
  </si>
  <si>
    <t>H10</t>
  </si>
  <si>
    <t>Q10</t>
  </si>
  <si>
    <t>H20</t>
  </si>
  <si>
    <t>Q20</t>
  </si>
  <si>
    <t>H30</t>
  </si>
  <si>
    <t>Q30</t>
  </si>
  <si>
    <t>H40</t>
  </si>
  <si>
    <t>Q40</t>
  </si>
  <si>
    <t>H50</t>
  </si>
  <si>
    <t>Q50</t>
  </si>
  <si>
    <t>Q15</t>
  </si>
  <si>
    <t>Q25</t>
  </si>
  <si>
    <t>Q35</t>
  </si>
  <si>
    <t>Q45</t>
  </si>
  <si>
    <t>Fator de atrito da secção</t>
  </si>
  <si>
    <t>F10</t>
  </si>
  <si>
    <t>F20</t>
  </si>
  <si>
    <t>F30</t>
  </si>
  <si>
    <t>F40</t>
  </si>
  <si>
    <t>F50</t>
  </si>
  <si>
    <t>Número de Reynolds da secção</t>
  </si>
  <si>
    <t>Re10</t>
  </si>
  <si>
    <t>Re20</t>
  </si>
  <si>
    <t>Re30</t>
  </si>
  <si>
    <t>Re40</t>
  </si>
  <si>
    <t>Re50</t>
  </si>
  <si>
    <t>B =</t>
  </si>
  <si>
    <t>Área =</t>
  </si>
  <si>
    <t>R =</t>
  </si>
  <si>
    <t>Malha Escalonada Cruzada com fator de atrito CONSTANTE</t>
  </si>
  <si>
    <t>Cálculo da viscosidade turbulenta adimensionalizada</t>
  </si>
  <si>
    <t>Eo/Ni =</t>
  </si>
  <si>
    <t>F (M) =</t>
  </si>
  <si>
    <t xml:space="preserve">M = </t>
  </si>
  <si>
    <t>(Calculado usando o Solver da HP)</t>
  </si>
  <si>
    <t>FI (M) =</t>
  </si>
  <si>
    <t>R1 =</t>
  </si>
  <si>
    <t>R2 =</t>
  </si>
  <si>
    <t>B1 =</t>
  </si>
  <si>
    <t>B2 =</t>
  </si>
  <si>
    <t xml:space="preserve">Malha Escalonada Cruzada com formulação ENTRÓPICA( M CONSTANTE), aproximação de 1ª ordem para o termo de atrito. </t>
  </si>
  <si>
    <t xml:space="preserve">Malha Escalonada Cruzada com formulação ENTRÓPICA( M CONSTANTE), aproximação de 2ª ordem para o termo de atrito. </t>
  </si>
  <si>
    <t xml:space="preserve">Malha Escalonada Cruzada com formulação ENTRÓPICA( M CONSTANTE), aproximação de ordem mista para o termo de atrito. </t>
  </si>
  <si>
    <t>H EXP.</t>
  </si>
  <si>
    <t>H(F var.)</t>
  </si>
  <si>
    <t>Teste 2</t>
  </si>
  <si>
    <t>Tempo (s)</t>
  </si>
  <si>
    <t>x = L</t>
  </si>
  <si>
    <t>H(f const.)</t>
  </si>
  <si>
    <t>Obs.: Quase não há diferença significativa entre modelação de f variável contra f constante.</t>
  </si>
  <si>
    <t>H(M 1ªord)</t>
  </si>
  <si>
    <t>H(M 2ªord)</t>
  </si>
  <si>
    <t>H(M Misto)</t>
  </si>
  <si>
    <t xml:space="preserve">Uso do fator de atrito </t>
  </si>
  <si>
    <t>Nota: f teórico.</t>
  </si>
  <si>
    <t>Cálculo da rugosidade equivalente do tubo</t>
  </si>
  <si>
    <t>Dados da experiência de Bergant e Simpson, 2001</t>
  </si>
  <si>
    <t>Dados da experiência de Bergant e Simpson de 2001</t>
  </si>
  <si>
    <t>Dados da experiência de Bergant e Simpson  de 2001</t>
  </si>
  <si>
    <t>Uso do Parâmetro de Entropia M</t>
  </si>
  <si>
    <t xml:space="preserve">Uso do Parâmetro de Entropia M 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</si>
</sst>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5.75"/>
      <name val="Arial"/>
      <family val="0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Border="1" applyAlignment="1">
      <alignment/>
    </xf>
    <xf numFmtId="168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7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6" xfId="0" applyFill="1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Comparação (f variável) x dados experimentais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'F variável'!$B$184</c:f>
              <c:strCache>
                <c:ptCount val="1"/>
                <c:pt idx="0">
                  <c:v>H EXP.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 variável'!$A$185:$A$249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xVal>
          <c:yVal>
            <c:numRef>
              <c:f>'F variável'!$B$185:$B$249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 variável'!$C$184</c:f>
              <c:strCache>
                <c:ptCount val="1"/>
                <c:pt idx="0">
                  <c:v>H(F var.)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 variável'!$A$185:$A$249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xVal>
          <c:yVal>
            <c:numRef>
              <c:f>'F variável'!$C$185:$C$249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yVal>
          <c:smooth val="1"/>
        </c:ser>
        <c:axId val="54310962"/>
        <c:axId val="19036611"/>
      </c:scatterChart>
      <c:valAx>
        <c:axId val="54310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Tempo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036611"/>
        <c:crosses val="autoZero"/>
        <c:crossBetween val="midCat"/>
        <c:dispUnits/>
        <c:majorUnit val="0.1"/>
        <c:minorUnit val="0.05"/>
      </c:valAx>
      <c:valAx>
        <c:axId val="19036611"/>
        <c:scaling>
          <c:orientation val="minMax"/>
          <c:max val="8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Carga (mH2O) na válvula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310962"/>
        <c:crosses val="autoZero"/>
        <c:crossBetween val="midCat"/>
        <c:dispUnits/>
        <c:majorUnit val="20"/>
        <c:minorUnit val="4"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Comparação (f constante) x dados experimentais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'F constante'!$B$188</c:f>
              <c:strCache>
                <c:ptCount val="1"/>
                <c:pt idx="0">
                  <c:v>H EXP.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 constante'!$A$189:$A$253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xVal>
          <c:yVal>
            <c:numRef>
              <c:f>'F constante'!$B$189:$B$253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 constante'!$C$188</c:f>
              <c:strCache>
                <c:ptCount val="1"/>
                <c:pt idx="0">
                  <c:v>H(f const.)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 constante'!$A$189:$A$253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xVal>
          <c:yVal>
            <c:numRef>
              <c:f>'F constante'!$C$189:$C$253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yVal>
          <c:smooth val="1"/>
        </c:ser>
        <c:axId val="37111772"/>
        <c:axId val="65570493"/>
      </c:scatterChart>
      <c:valAx>
        <c:axId val="37111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Tempo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570493"/>
        <c:crosses val="autoZero"/>
        <c:crossBetween val="midCat"/>
        <c:dispUnits/>
        <c:majorUnit val="0.1"/>
        <c:minorUnit val="0.05"/>
      </c:valAx>
      <c:valAx>
        <c:axId val="65570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Carga (mH2O) na válvula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111772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Comparação (M 1ª ord) x dados experimentais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'M const. 1ª Ordem'!$B$185</c:f>
              <c:strCache>
                <c:ptCount val="1"/>
                <c:pt idx="0">
                  <c:v>H EXP.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 const. 1ª Ordem'!$A$186:$A$250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xVal>
          <c:yVal>
            <c:numRef>
              <c:f>'M const. 1ª Ordem'!$B$186:$B$250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'M const. 1ª Ordem'!$C$185</c:f>
              <c:strCache>
                <c:ptCount val="1"/>
                <c:pt idx="0">
                  <c:v>H(M 1ªord)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 const. 1ª Ordem'!$A$186:$A$250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xVal>
          <c:yVal>
            <c:numRef>
              <c:f>'M const. 1ª Ordem'!$C$186:$C$250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yVal>
          <c:smooth val="1"/>
        </c:ser>
        <c:axId val="53263526"/>
        <c:axId val="9609687"/>
      </c:scatterChart>
      <c:valAx>
        <c:axId val="53263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Tempo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609687"/>
        <c:crosses val="autoZero"/>
        <c:crossBetween val="midCat"/>
        <c:dispUnits/>
        <c:majorUnit val="0.1"/>
        <c:minorUnit val="0.05"/>
      </c:valAx>
      <c:valAx>
        <c:axId val="9609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Carga (mH2O) na válvula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263526"/>
        <c:crosses val="autoZero"/>
        <c:crossBetween val="midCat"/>
        <c:dispUnits/>
        <c:minorUnit val="4"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Comparação (M 2ª Ordem) x dados experimentais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'M const. 2ª Ordem'!$B$186</c:f>
              <c:strCache>
                <c:ptCount val="1"/>
                <c:pt idx="0">
                  <c:v>H EXP.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 const. 2ª Ordem'!$A$187:$A$251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xVal>
          <c:yVal>
            <c:numRef>
              <c:f>'M const. 2ª Ordem'!$B$187:$B$251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'M const. 2ª Ordem'!$C$186</c:f>
              <c:strCache>
                <c:ptCount val="1"/>
                <c:pt idx="0">
                  <c:v>H(M 2ªord)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 const. 2ª Ordem'!$A$187:$A$251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xVal>
          <c:yVal>
            <c:numRef>
              <c:f>'M const. 2ª Ordem'!$C$187:$C$251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yVal>
          <c:smooth val="1"/>
        </c:ser>
        <c:axId val="19378320"/>
        <c:axId val="40187153"/>
      </c:scatterChart>
      <c:valAx>
        <c:axId val="19378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Tempo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187153"/>
        <c:crosses val="autoZero"/>
        <c:crossBetween val="midCat"/>
        <c:dispUnits/>
        <c:majorUnit val="0.1"/>
        <c:minorUnit val="0.05"/>
      </c:valAx>
      <c:valAx>
        <c:axId val="40187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Carga (mH2O) na válvula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378320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Comparação dados experimentais x (f var) x (M Misto)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Comparação!$J$1</c:f>
              <c:strCache>
                <c:ptCount val="1"/>
                <c:pt idx="0">
                  <c:v>H EXP.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Comparação!$I$2:$I$66</c:f>
              <c:numCache/>
            </c:numRef>
          </c:xVal>
          <c:yVal>
            <c:numRef>
              <c:f>Comparação!$J$2:$J$66</c:f>
              <c:numCache/>
            </c:numRef>
          </c:yVal>
          <c:smooth val="1"/>
        </c:ser>
        <c:ser>
          <c:idx val="1"/>
          <c:order val="1"/>
          <c:tx>
            <c:strRef>
              <c:f>Comparação!$K$1</c:f>
              <c:strCache>
                <c:ptCount val="1"/>
                <c:pt idx="0">
                  <c:v>H(F var.)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Comparação!$I$2:$I$66</c:f>
              <c:numCache/>
            </c:numRef>
          </c:xVal>
          <c:yVal>
            <c:numRef>
              <c:f>Comparação!$K$2:$K$66</c:f>
              <c:numCache/>
            </c:numRef>
          </c:yVal>
          <c:smooth val="1"/>
        </c:ser>
        <c:ser>
          <c:idx val="2"/>
          <c:order val="2"/>
          <c:tx>
            <c:strRef>
              <c:f>Comparação!$L$1</c:f>
              <c:strCache>
                <c:ptCount val="1"/>
                <c:pt idx="0">
                  <c:v>H(M Misto)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Comparação!$I$2:$I$66</c:f>
              <c:numCache/>
            </c:numRef>
          </c:xVal>
          <c:yVal>
            <c:numRef>
              <c:f>Comparação!$L$2:$L$66</c:f>
              <c:numCache/>
            </c:numRef>
          </c:yVal>
          <c:smooth val="1"/>
        </c:ser>
        <c:axId val="26140058"/>
        <c:axId val="33933931"/>
      </c:scatterChart>
      <c:valAx>
        <c:axId val="26140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Tempo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933931"/>
        <c:crosses val="autoZero"/>
        <c:crossBetween val="midCat"/>
        <c:dispUnits/>
        <c:majorUnit val="0.1"/>
        <c:minorUnit val="0.05"/>
      </c:valAx>
      <c:valAx>
        <c:axId val="33933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Carga (mH2O) na válvula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140058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Comparação (M misto) x dados experimentais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'M const. Misto'!$B$186</c:f>
              <c:strCache>
                <c:ptCount val="1"/>
                <c:pt idx="0">
                  <c:v>H EXP.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 const. Misto'!$A$187:$A$251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xVal>
          <c:yVal>
            <c:numRef>
              <c:f>'M const. Misto'!$B$187:$B$251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'M const. Misto'!$C$186</c:f>
              <c:strCache>
                <c:ptCount val="1"/>
                <c:pt idx="0">
                  <c:v>H(M Misto)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 const. Misto'!$A$187:$A$251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xVal>
          <c:yVal>
            <c:numRef>
              <c:f>'M const. Misto'!$C$187:$C$251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yVal>
          <c:smooth val="1"/>
        </c:ser>
        <c:axId val="36969924"/>
        <c:axId val="64293861"/>
      </c:scatterChart>
      <c:valAx>
        <c:axId val="36969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Tempo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293861"/>
        <c:crosses val="autoZero"/>
        <c:crossBetween val="midCat"/>
        <c:dispUnits/>
        <c:majorUnit val="0.1"/>
        <c:minorUnit val="0.05"/>
      </c:valAx>
      <c:valAx>
        <c:axId val="64293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Carga (mH2O) na válvula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969924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249</xdr:row>
      <xdr:rowOff>57150</xdr:rowOff>
    </xdr:from>
    <xdr:to>
      <xdr:col>8</xdr:col>
      <xdr:colOff>419100</xdr:colOff>
      <xdr:row>267</xdr:row>
      <xdr:rowOff>9525</xdr:rowOff>
    </xdr:to>
    <xdr:graphicFrame>
      <xdr:nvGraphicFramePr>
        <xdr:cNvPr id="1" name="Chart 6"/>
        <xdr:cNvGraphicFramePr/>
      </xdr:nvGraphicFramePr>
      <xdr:xfrm>
        <a:off x="57150" y="40376475"/>
        <a:ext cx="55816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187</xdr:row>
      <xdr:rowOff>28575</xdr:rowOff>
    </xdr:from>
    <xdr:to>
      <xdr:col>15</xdr:col>
      <xdr:colOff>276225</xdr:colOff>
      <xdr:row>205</xdr:row>
      <xdr:rowOff>9525</xdr:rowOff>
    </xdr:to>
    <xdr:graphicFrame>
      <xdr:nvGraphicFramePr>
        <xdr:cNvPr id="1" name="Chart 6"/>
        <xdr:cNvGraphicFramePr/>
      </xdr:nvGraphicFramePr>
      <xdr:xfrm>
        <a:off x="4581525" y="30308550"/>
        <a:ext cx="55340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184</xdr:row>
      <xdr:rowOff>19050</xdr:rowOff>
    </xdr:from>
    <xdr:to>
      <xdr:col>12</xdr:col>
      <xdr:colOff>409575</xdr:colOff>
      <xdr:row>202</xdr:row>
      <xdr:rowOff>9525</xdr:rowOff>
    </xdr:to>
    <xdr:graphicFrame>
      <xdr:nvGraphicFramePr>
        <xdr:cNvPr id="1" name="Chart 7"/>
        <xdr:cNvGraphicFramePr/>
      </xdr:nvGraphicFramePr>
      <xdr:xfrm>
        <a:off x="2609850" y="29813250"/>
        <a:ext cx="56292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185</xdr:row>
      <xdr:rowOff>28575</xdr:rowOff>
    </xdr:from>
    <xdr:to>
      <xdr:col>12</xdr:col>
      <xdr:colOff>400050</xdr:colOff>
      <xdr:row>203</xdr:row>
      <xdr:rowOff>28575</xdr:rowOff>
    </xdr:to>
    <xdr:graphicFrame>
      <xdr:nvGraphicFramePr>
        <xdr:cNvPr id="1" name="Chart 7"/>
        <xdr:cNvGraphicFramePr/>
      </xdr:nvGraphicFramePr>
      <xdr:xfrm>
        <a:off x="2647950" y="29984700"/>
        <a:ext cx="56197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0</xdr:row>
      <xdr:rowOff>38100</xdr:rowOff>
    </xdr:from>
    <xdr:to>
      <xdr:col>21</xdr:col>
      <xdr:colOff>152400</xdr:colOff>
      <xdr:row>18</xdr:row>
      <xdr:rowOff>38100</xdr:rowOff>
    </xdr:to>
    <xdr:graphicFrame>
      <xdr:nvGraphicFramePr>
        <xdr:cNvPr id="1" name="Chart 3"/>
        <xdr:cNvGraphicFramePr/>
      </xdr:nvGraphicFramePr>
      <xdr:xfrm>
        <a:off x="7410450" y="38100"/>
        <a:ext cx="5591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185</xdr:row>
      <xdr:rowOff>38100</xdr:rowOff>
    </xdr:from>
    <xdr:to>
      <xdr:col>12</xdr:col>
      <xdr:colOff>390525</xdr:colOff>
      <xdr:row>203</xdr:row>
      <xdr:rowOff>19050</xdr:rowOff>
    </xdr:to>
    <xdr:graphicFrame>
      <xdr:nvGraphicFramePr>
        <xdr:cNvPr id="1" name="Chart 6"/>
        <xdr:cNvGraphicFramePr/>
      </xdr:nvGraphicFramePr>
      <xdr:xfrm>
        <a:off x="2686050" y="29994225"/>
        <a:ext cx="56102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3"/>
  <sheetViews>
    <sheetView workbookViewId="0" topLeftCell="A1">
      <selection activeCell="C5" sqref="C5"/>
    </sheetView>
  </sheetViews>
  <sheetFormatPr defaultColWidth="9.140625" defaultRowHeight="12.75"/>
  <cols>
    <col min="1" max="2" width="10.28125" style="0" customWidth="1"/>
    <col min="4" max="4" width="9.00390625" style="0" customWidth="1"/>
    <col min="5" max="5" width="10.28125" style="0" customWidth="1"/>
    <col min="6" max="6" width="9.57421875" style="0" bestFit="1" customWidth="1"/>
    <col min="8" max="8" width="10.57421875" style="0" bestFit="1" customWidth="1"/>
    <col min="9" max="9" width="11.57421875" style="0" bestFit="1" customWidth="1"/>
    <col min="14" max="14" width="9.57421875" style="0" bestFit="1" customWidth="1"/>
    <col min="15" max="15" width="11.57421875" style="0" bestFit="1" customWidth="1"/>
    <col min="29" max="29" width="10.57421875" style="0" bestFit="1" customWidth="1"/>
  </cols>
  <sheetData>
    <row r="1" spans="1:7" ht="12.75">
      <c r="A1" s="22" t="s">
        <v>0</v>
      </c>
      <c r="B1" s="22"/>
      <c r="C1" s="22"/>
      <c r="D1" s="22"/>
      <c r="E1" s="22"/>
      <c r="F1" s="22"/>
      <c r="G1" s="22"/>
    </row>
    <row r="2" spans="1:6" ht="12.75">
      <c r="A2" s="22" t="s">
        <v>75</v>
      </c>
      <c r="B2" s="22"/>
      <c r="C2" s="22"/>
      <c r="D2" s="22"/>
      <c r="E2" s="22"/>
      <c r="F2" s="22"/>
    </row>
    <row r="3" spans="1:5" ht="12.75">
      <c r="A3" s="1" t="s">
        <v>72</v>
      </c>
      <c r="B3" s="1"/>
      <c r="C3" s="1"/>
      <c r="D3" s="1"/>
      <c r="E3" s="1"/>
    </row>
    <row r="4" spans="1:5" ht="12.75">
      <c r="A4" s="1" t="s">
        <v>17</v>
      </c>
      <c r="B4" s="1">
        <v>37.2</v>
      </c>
      <c r="C4" s="2"/>
      <c r="D4" s="2"/>
      <c r="E4" s="2"/>
    </row>
    <row r="5" spans="1:6" ht="12.75">
      <c r="A5" s="1" t="s">
        <v>2</v>
      </c>
      <c r="B5" s="3">
        <v>30</v>
      </c>
      <c r="D5" s="26" t="s">
        <v>73</v>
      </c>
      <c r="E5" s="26"/>
      <c r="F5" s="26"/>
    </row>
    <row r="6" spans="1:10" ht="12.75">
      <c r="A6" s="1" t="s">
        <v>1</v>
      </c>
      <c r="B6" s="10">
        <f>0.022</f>
        <v>0.022</v>
      </c>
      <c r="D6" s="22" t="s">
        <v>74</v>
      </c>
      <c r="E6" s="22"/>
      <c r="F6" s="22"/>
      <c r="G6" s="22"/>
      <c r="H6" s="22"/>
      <c r="I6" s="22"/>
      <c r="J6" s="22"/>
    </row>
    <row r="7" spans="1:10" ht="12.75">
      <c r="A7" s="1" t="s">
        <v>3</v>
      </c>
      <c r="B7" s="3">
        <v>1319</v>
      </c>
      <c r="D7" s="1" t="s">
        <v>9</v>
      </c>
      <c r="E7" s="11">
        <f>B8</f>
        <v>0.036</v>
      </c>
      <c r="F7" s="1"/>
      <c r="G7" s="1" t="s">
        <v>10</v>
      </c>
      <c r="H7" s="3">
        <f>4*$B$9/(3.1415927*$B$6*0.000001139)</f>
        <v>5792.533560361677</v>
      </c>
      <c r="I7" s="1"/>
      <c r="J7" s="1"/>
    </row>
    <row r="8" spans="1:10" ht="12.75">
      <c r="A8" s="1" t="s">
        <v>4</v>
      </c>
      <c r="B8" s="11">
        <v>0.036</v>
      </c>
      <c r="D8" s="1" t="s">
        <v>11</v>
      </c>
      <c r="E8" s="1">
        <v>0</v>
      </c>
      <c r="F8" s="4"/>
      <c r="G8" s="23" t="s">
        <v>14</v>
      </c>
      <c r="H8" s="24"/>
      <c r="I8" s="25"/>
      <c r="J8" s="5"/>
    </row>
    <row r="9" spans="1:10" ht="12.75">
      <c r="A9" s="1" t="s">
        <v>5</v>
      </c>
      <c r="B9" s="1">
        <v>0.000114</v>
      </c>
      <c r="D9" s="1" t="s">
        <v>12</v>
      </c>
      <c r="E9" s="1">
        <f>E8/B6</f>
        <v>0</v>
      </c>
      <c r="F9" s="4"/>
      <c r="G9" s="28" t="s">
        <v>15</v>
      </c>
      <c r="H9" s="26"/>
      <c r="I9" s="29"/>
      <c r="J9" s="5"/>
    </row>
    <row r="10" spans="1:10" ht="12.75">
      <c r="A10" s="1" t="s">
        <v>6</v>
      </c>
      <c r="B10" s="3">
        <f>$B$4/$B$12</f>
        <v>9.3</v>
      </c>
      <c r="D10" s="1" t="s">
        <v>13</v>
      </c>
      <c r="E10" s="1">
        <f>E9/3.7</f>
        <v>0</v>
      </c>
      <c r="F10" s="1"/>
      <c r="G10" s="6"/>
      <c r="H10" s="6"/>
      <c r="I10" s="6"/>
      <c r="J10" s="1"/>
    </row>
    <row r="11" spans="1:2" ht="12.75">
      <c r="A11" s="1" t="s">
        <v>7</v>
      </c>
      <c r="B11" s="1">
        <f>$B$10/$B$7</f>
        <v>0.007050796057619409</v>
      </c>
    </row>
    <row r="12" spans="1:2" ht="12.75">
      <c r="A12" s="1" t="s">
        <v>8</v>
      </c>
      <c r="B12" s="1">
        <v>4</v>
      </c>
    </row>
    <row r="13" spans="1:2" ht="12.75">
      <c r="A13" s="7" t="s">
        <v>46</v>
      </c>
      <c r="B13" s="1">
        <f>(3.1415927/4)*($B$6^2)</f>
        <v>0.00038013271669999995</v>
      </c>
    </row>
    <row r="14" spans="1:2" ht="12.75">
      <c r="A14" s="7" t="s">
        <v>45</v>
      </c>
      <c r="B14" s="1">
        <f>$B$7/(9.81*$B$13)</f>
        <v>353704.46219832805</v>
      </c>
    </row>
    <row r="15" spans="1:2" ht="12.75">
      <c r="A15" s="7" t="s">
        <v>47</v>
      </c>
      <c r="B15" s="1">
        <f>$B$10/(4*9.81*$B$6*($B$13^2))</f>
        <v>74552252.59221004</v>
      </c>
    </row>
    <row r="17" spans="14:31" ht="12.75">
      <c r="N17" s="30" t="s">
        <v>18</v>
      </c>
      <c r="O17" s="30"/>
      <c r="P17" s="30"/>
      <c r="S17" s="22" t="s">
        <v>33</v>
      </c>
      <c r="T17" s="22"/>
      <c r="U17" s="22"/>
      <c r="Y17" s="8" t="s">
        <v>39</v>
      </c>
      <c r="Z17" s="8"/>
      <c r="AA17" s="8"/>
      <c r="AE17" t="s">
        <v>18</v>
      </c>
    </row>
    <row r="18" spans="1:29" ht="12.75">
      <c r="A18" s="1" t="s">
        <v>16</v>
      </c>
      <c r="B18" s="1" t="s">
        <v>19</v>
      </c>
      <c r="C18" s="1" t="s">
        <v>20</v>
      </c>
      <c r="D18" s="1" t="s">
        <v>21</v>
      </c>
      <c r="E18" s="1" t="s">
        <v>22</v>
      </c>
      <c r="F18" s="1" t="s">
        <v>23</v>
      </c>
      <c r="G18" s="1" t="s">
        <v>24</v>
      </c>
      <c r="H18" s="1" t="s">
        <v>25</v>
      </c>
      <c r="I18" s="1" t="s">
        <v>26</v>
      </c>
      <c r="J18" s="1" t="s">
        <v>27</v>
      </c>
      <c r="K18" s="1" t="s">
        <v>28</v>
      </c>
      <c r="L18" s="1" t="s">
        <v>16</v>
      </c>
      <c r="N18" s="1" t="s">
        <v>29</v>
      </c>
      <c r="O18" s="1" t="s">
        <v>30</v>
      </c>
      <c r="P18" s="1" t="s">
        <v>31</v>
      </c>
      <c r="Q18" s="1" t="s">
        <v>32</v>
      </c>
      <c r="S18" s="1" t="s">
        <v>34</v>
      </c>
      <c r="T18" s="1" t="s">
        <v>35</v>
      </c>
      <c r="U18" s="1" t="s">
        <v>36</v>
      </c>
      <c r="V18" s="1" t="s">
        <v>37</v>
      </c>
      <c r="W18" s="1" t="s">
        <v>38</v>
      </c>
      <c r="Y18" s="1" t="s">
        <v>40</v>
      </c>
      <c r="Z18" s="1" t="s">
        <v>41</v>
      </c>
      <c r="AA18" s="1" t="s">
        <v>42</v>
      </c>
      <c r="AB18" s="1" t="s">
        <v>43</v>
      </c>
      <c r="AC18" s="1" t="s">
        <v>44</v>
      </c>
    </row>
    <row r="19" spans="1:29" ht="12.75">
      <c r="A19" s="1">
        <f>0</f>
        <v>0</v>
      </c>
      <c r="B19" s="3">
        <f>$B$5</f>
        <v>30</v>
      </c>
      <c r="C19" s="1">
        <f>$B$9</f>
        <v>0.000114</v>
      </c>
      <c r="D19" s="3">
        <f>B19-((8*$B$8*$B$10*($B$9^2))/((3.1415927^2)*9.81*($B$6^5)))</f>
        <v>29.930240562622437</v>
      </c>
      <c r="E19" s="1">
        <f>$B$9</f>
        <v>0.000114</v>
      </c>
      <c r="F19" s="3">
        <f>D19-((8*$B$8*$B$10*($B$9^2))/((3.1415927^2)*9.81*($B$6^5)))</f>
        <v>29.860481125244874</v>
      </c>
      <c r="G19" s="1">
        <f>$B$9</f>
        <v>0.000114</v>
      </c>
      <c r="H19" s="3">
        <f>F19-((8*$B$8*$B$10*($B$9^2))/((3.1415927^2)*9.81*($B$6^5)))</f>
        <v>29.79072168786731</v>
      </c>
      <c r="I19" s="1">
        <f>$B$9</f>
        <v>0.000114</v>
      </c>
      <c r="J19" s="3">
        <f>H19-((8*$B$8*$B$10*($B$9^2))/((3.1415927^2)*9.81*($B$6^5)))</f>
        <v>29.720962250489748</v>
      </c>
      <c r="K19" s="1">
        <f>$B$9</f>
        <v>0.000114</v>
      </c>
      <c r="L19" s="1">
        <f>0</f>
        <v>0</v>
      </c>
      <c r="N19" s="9">
        <f aca="true" t="shared" si="0" ref="N19:N82">((B19-D19)+$B$14*(C19+E19))/((2*$B$14)+$B$15*(S19*ABS(C19)+T19*ABS(E19)))</f>
        <v>0.00011399999999999999</v>
      </c>
      <c r="O19" s="9">
        <f aca="true" t="shared" si="1" ref="O19:O82">((D19-F19)+$B$14*(E19+G19))/((2*$B$14)+$B$15*(T19*ABS(E19)+U19*ABS(G19)))</f>
        <v>0.00011399999999999999</v>
      </c>
      <c r="P19" s="9">
        <f aca="true" t="shared" si="2" ref="P19:P82">((F19-H19)+$B$14*(G19+I19))/((2*$B$14)+$B$15*(U19*ABS(G19)+V19*ABS(I19)))</f>
        <v>0.00011399999999999999</v>
      </c>
      <c r="Q19" s="9">
        <f aca="true" t="shared" si="3" ref="Q19:Q82">((H19-J19)+$B$14*(I19+K19))/((2*$B$14)+$B$15*(V19*ABS(I19)+W19*ABS(K19)))</f>
        <v>0.00011399999999999999</v>
      </c>
      <c r="S19" s="11">
        <f>$B$8</f>
        <v>0.036</v>
      </c>
      <c r="T19" s="11">
        <f>$B$8</f>
        <v>0.036</v>
      </c>
      <c r="U19" s="11">
        <f>$B$8</f>
        <v>0.036</v>
      </c>
      <c r="V19" s="11">
        <f>$B$8</f>
        <v>0.036</v>
      </c>
      <c r="W19" s="11">
        <f>$B$8</f>
        <v>0.036</v>
      </c>
      <c r="Y19" s="3">
        <f>4*$B$9/(3.1415927*$B$6*0.000001139)</f>
        <v>5792.533560361677</v>
      </c>
      <c r="Z19" s="3">
        <f>4*$B$9/(3.1415927*$B$6*0.000001139)</f>
        <v>5792.533560361677</v>
      </c>
      <c r="AA19" s="3">
        <f>4*$B$9/(3.1415927*$B$6*0.000001139)</f>
        <v>5792.533560361677</v>
      </c>
      <c r="AB19" s="3">
        <f>4*$B$9/(3.1415927*$B$6*0.000001139)</f>
        <v>5792.533560361677</v>
      </c>
      <c r="AC19" s="3">
        <f>4*$B$9/(3.1415927*$B$6*0.000001139)</f>
        <v>5792.533560361677</v>
      </c>
    </row>
    <row r="20" spans="1:29" ht="12.75">
      <c r="A20" s="10">
        <f>A19+$B$11</f>
        <v>0.007050796057619409</v>
      </c>
      <c r="B20" s="3">
        <f aca="true" t="shared" si="4" ref="B20:B83">$B$5</f>
        <v>30</v>
      </c>
      <c r="C20" s="11">
        <f aca="true" t="shared" si="5" ref="C20:C83">((B20-D19)+$B$14*E19-$B$15*T19*N19*ABS(E19))/($B$14+$B$15*S19*ABS(N19))</f>
        <v>0.000114</v>
      </c>
      <c r="D20" s="3">
        <f aca="true" t="shared" si="6" ref="D20:D83">(B19+$B$14*C19-$B$15*S19*N19*ABS(C19))-($B$14+$B$15*T19*ABS(N19))*E20</f>
        <v>29.93024056262243</v>
      </c>
      <c r="E20" s="11">
        <f aca="true" t="shared" si="7" ref="E20:E83">((B19+$B$14*C19-$B$15*S19*N19*ABS(C19))-(F19-$B$14*G19+$B$15*U19*O19*ABS(G19)))/(($B$14+$B$15*T19*ABS(N19))+($B$14+$B$15*T19*ABS(O19)))</f>
        <v>0.00011399999999999999</v>
      </c>
      <c r="F20" s="3">
        <f aca="true" t="shared" si="8" ref="F20:F83">(D19+$B$14*E19-$B$15*T19*O19*ABS(E19))-($B$14+$B$15*U19*ABS(O19))*G20</f>
        <v>29.860481125244874</v>
      </c>
      <c r="G20" s="11">
        <f aca="true" t="shared" si="9" ref="G20:G83">((D19+$B$14*E19-$B$15*T19*O19*ABS(E19))-(H19-$B$14*I19+$B$15*V19*P19*ABS(I19)))/(($B$14+$B$15*U19*ABS(O19))+($B$14+$B$15*U19*ABS(P19)))</f>
        <v>0.00011399999999999999</v>
      </c>
      <c r="H20" s="3">
        <f aca="true" t="shared" si="10" ref="H20:H83">(F19+$B$14*G19-$B$15*U19*P19*ABS(G19))-($B$14+$B$15*V19*ABS(P19))*I20</f>
        <v>29.79072168786731</v>
      </c>
      <c r="I20" s="11">
        <f aca="true" t="shared" si="11" ref="I20:I83">((F19+$B$14*G19-$B$15*U19*P19*ABS(G19))-(J19-$B$14*K19+$B$15*W19*Q19*ABS(K19)))/(($B$14+$B$15*V19*ABS(P19))+($B$14+$B$15*V19*ABS(Q19)))</f>
        <v>0.000114</v>
      </c>
      <c r="J20" s="3">
        <f>H19+$B$14*I19-$B$15*V19*Q19*ABS(I19)</f>
        <v>70.07815065978792</v>
      </c>
      <c r="K20" s="1">
        <f>0</f>
        <v>0</v>
      </c>
      <c r="L20" s="10">
        <f>L19+$B$11</f>
        <v>0.007050796057619409</v>
      </c>
      <c r="N20" s="9">
        <f t="shared" si="0"/>
        <v>0.00011399967804000654</v>
      </c>
      <c r="O20" s="9">
        <f t="shared" si="1"/>
        <v>0.00011399967804000652</v>
      </c>
      <c r="P20" s="9">
        <f t="shared" si="2"/>
        <v>0.00011399967804000652</v>
      </c>
      <c r="Q20" s="9">
        <f t="shared" si="3"/>
        <v>4.928491693775871E-08</v>
      </c>
      <c r="S20" s="11">
        <f aca="true" t="shared" si="12" ref="S20:V36">(((64/ABS(Y20))^8)+9.5*(LN($E$10+5.74/(ABS(Y20)^0.9))-((2500/ABS(Y20))^6))^(-16))^0.125</f>
        <v>0.036117638293159414</v>
      </c>
      <c r="T20" s="11">
        <f t="shared" si="12"/>
        <v>0.036117638293159414</v>
      </c>
      <c r="U20" s="11">
        <f t="shared" si="12"/>
        <v>0.036117638293159414</v>
      </c>
      <c r="V20" s="11">
        <f t="shared" si="12"/>
        <v>0.036117638293159414</v>
      </c>
      <c r="W20" s="11">
        <f>0</f>
        <v>0</v>
      </c>
      <c r="Y20" s="3">
        <f>4*C20/(3.1415927*$B$6*0.000001139)</f>
        <v>5792.533560361677</v>
      </c>
      <c r="Z20" s="3">
        <f>4*E20/(3.1415927*$B$6*0.000001139)</f>
        <v>5792.533560361676</v>
      </c>
      <c r="AA20" s="3">
        <f>4*G20/(3.1415927*$B$6*0.000001139)</f>
        <v>5792.533560361676</v>
      </c>
      <c r="AB20" s="3">
        <f>4*I20/(3.1415927*$B$6*0.000001139)</f>
        <v>5792.533560361677</v>
      </c>
      <c r="AC20" s="3">
        <f>4*K20/(3.1415927*$B$6*0.000001139)</f>
        <v>0</v>
      </c>
    </row>
    <row r="21" spans="1:29" ht="12.75">
      <c r="A21" s="10">
        <f aca="true" t="shared" si="13" ref="A21:A84">A20+$B$11</f>
        <v>0.014101592115238818</v>
      </c>
      <c r="B21" s="3">
        <f t="shared" si="4"/>
        <v>30</v>
      </c>
      <c r="C21" s="11">
        <f t="shared" si="5"/>
        <v>0.0001139993566383526</v>
      </c>
      <c r="D21" s="3">
        <f t="shared" si="6"/>
        <v>29.93024056262243</v>
      </c>
      <c r="E21" s="11">
        <f t="shared" si="7"/>
        <v>0.00011399935663835258</v>
      </c>
      <c r="F21" s="3">
        <f t="shared" si="8"/>
        <v>29.860481125244867</v>
      </c>
      <c r="G21" s="11">
        <f t="shared" si="9"/>
        <v>0.00011399935663835256</v>
      </c>
      <c r="H21" s="3">
        <f t="shared" si="10"/>
        <v>70.1129583417966</v>
      </c>
      <c r="I21" s="11">
        <f t="shared" si="11"/>
        <v>9.84089053691335E-08</v>
      </c>
      <c r="J21" s="3">
        <f>H20+$B$14*I20-$B$15*V20*Q20*ABS(I20)</f>
        <v>70.11301524986784</v>
      </c>
      <c r="K21" s="1">
        <f>0</f>
        <v>0</v>
      </c>
      <c r="L21" s="10">
        <f aca="true" t="shared" si="14" ref="L21:L84">L20+$B$11</f>
        <v>0.014101592115238818</v>
      </c>
      <c r="N21" s="9">
        <f t="shared" si="0"/>
        <v>0.00011399903563539748</v>
      </c>
      <c r="O21" s="9">
        <f t="shared" si="1"/>
        <v>0.00011399903563539744</v>
      </c>
      <c r="P21" s="9">
        <f t="shared" si="2"/>
        <v>1.475136186434503E-07</v>
      </c>
      <c r="Q21" s="9">
        <f t="shared" si="3"/>
        <v>4.911748696687604E-08</v>
      </c>
      <c r="S21" s="11">
        <f t="shared" si="12"/>
        <v>0.03611769626940738</v>
      </c>
      <c r="T21" s="11">
        <f t="shared" si="12"/>
        <v>0.03611769626940738</v>
      </c>
      <c r="U21" s="11">
        <f t="shared" si="12"/>
        <v>0.03611769626940738</v>
      </c>
      <c r="V21" s="11">
        <f t="shared" si="12"/>
        <v>12.799171714195953</v>
      </c>
      <c r="W21" s="11">
        <f>0</f>
        <v>0</v>
      </c>
      <c r="Y21" s="3">
        <f aca="true" t="shared" si="15" ref="Y21:Y84">4*C21/(3.1415927*$B$6*0.000001139)</f>
        <v>5792.50087006401</v>
      </c>
      <c r="Z21" s="3">
        <f aca="true" t="shared" si="16" ref="Z21:Z84">4*E21/(3.1415927*$B$6*0.000001139)</f>
        <v>5792.500870064008</v>
      </c>
      <c r="AA21" s="3">
        <f aca="true" t="shared" si="17" ref="AA21:AA84">4*G21/(3.1415927*$B$6*0.000001139)</f>
        <v>5792.500870064007</v>
      </c>
      <c r="AB21" s="3">
        <f aca="true" t="shared" si="18" ref="AB21:AB84">4*I21/(3.1415927*$B$6*0.000001139)</f>
        <v>5.000323570080369</v>
      </c>
      <c r="AC21" s="3">
        <f aca="true" t="shared" si="19" ref="AC21:AC84">4*K21/(3.1415927*$B$6*0.000001139)</f>
        <v>0</v>
      </c>
    </row>
    <row r="22" spans="1:29" ht="12.75">
      <c r="A22" s="10">
        <f t="shared" si="13"/>
        <v>0.02115238817285823</v>
      </c>
      <c r="B22" s="3">
        <f t="shared" si="4"/>
        <v>30</v>
      </c>
      <c r="C22" s="11">
        <f t="shared" si="5"/>
        <v>0.00011399871518911994</v>
      </c>
      <c r="D22" s="3">
        <f t="shared" si="6"/>
        <v>29.930240562622444</v>
      </c>
      <c r="E22" s="11">
        <f t="shared" si="7"/>
        <v>0.00011399871518911994</v>
      </c>
      <c r="F22" s="3">
        <f t="shared" si="8"/>
        <v>70.14771633864987</v>
      </c>
      <c r="G22" s="11">
        <f t="shared" si="9"/>
        <v>1.9663799368271426E-07</v>
      </c>
      <c r="H22" s="3">
        <f t="shared" si="10"/>
        <v>70.14776150139623</v>
      </c>
      <c r="I22" s="11">
        <f t="shared" si="11"/>
        <v>9.822224974805522E-08</v>
      </c>
      <c r="J22" s="3">
        <f aca="true" t="shared" si="20" ref="J22:J83">H21+$B$14*I21-$B$15*V21*Q21*ABS(I21)</f>
        <v>70.14776139849215</v>
      </c>
      <c r="K22" s="1">
        <f>0</f>
        <v>0</v>
      </c>
      <c r="L22" s="10">
        <f t="shared" si="14"/>
        <v>0.02115238817285823</v>
      </c>
      <c r="N22" s="9">
        <f t="shared" si="0"/>
        <v>0.00011399839514035457</v>
      </c>
      <c r="O22" s="9">
        <f t="shared" si="1"/>
        <v>2.457301528265509E-07</v>
      </c>
      <c r="P22" s="9">
        <f t="shared" si="2"/>
        <v>1.4732716638810936E-07</v>
      </c>
      <c r="Q22" s="9">
        <f t="shared" si="3"/>
        <v>4.9104752105046415E-08</v>
      </c>
      <c r="S22" s="11">
        <f t="shared" si="12"/>
        <v>0.03611775407369603</v>
      </c>
      <c r="T22" s="11">
        <f t="shared" si="12"/>
        <v>0.03611775407369603</v>
      </c>
      <c r="U22" s="11">
        <f t="shared" si="12"/>
        <v>6.405438005322378</v>
      </c>
      <c r="V22" s="11">
        <f t="shared" si="12"/>
        <v>12.82349448578517</v>
      </c>
      <c r="W22" s="11">
        <f>0</f>
        <v>0</v>
      </c>
      <c r="Y22" s="3">
        <f t="shared" si="15"/>
        <v>5792.468276939383</v>
      </c>
      <c r="Z22" s="3">
        <f t="shared" si="16"/>
        <v>5792.468276939383</v>
      </c>
      <c r="AA22" s="3">
        <f t="shared" si="17"/>
        <v>9.991510330257103</v>
      </c>
      <c r="AB22" s="3">
        <f t="shared" si="18"/>
        <v>4.990839281051194</v>
      </c>
      <c r="AC22" s="3">
        <f t="shared" si="19"/>
        <v>0</v>
      </c>
    </row>
    <row r="23" spans="1:29" ht="12.75">
      <c r="A23" s="10">
        <f t="shared" si="13"/>
        <v>0.028203184230477636</v>
      </c>
      <c r="B23" s="3">
        <f t="shared" si="4"/>
        <v>30</v>
      </c>
      <c r="C23" s="11">
        <f t="shared" si="5"/>
        <v>0.00011399807564660987</v>
      </c>
      <c r="D23" s="3">
        <f t="shared" si="6"/>
        <v>70.18247934509726</v>
      </c>
      <c r="E23" s="11">
        <f t="shared" si="7"/>
        <v>2.9485483965105827E-07</v>
      </c>
      <c r="F23" s="3">
        <f t="shared" si="8"/>
        <v>70.18252191918319</v>
      </c>
      <c r="G23" s="11">
        <f t="shared" si="9"/>
        <v>1.9641938353692033E-07</v>
      </c>
      <c r="H23" s="3">
        <f t="shared" si="10"/>
        <v>70.18250320820658</v>
      </c>
      <c r="I23" s="11">
        <f t="shared" si="11"/>
        <v>9.820967208403917E-08</v>
      </c>
      <c r="J23" s="3">
        <f t="shared" si="20"/>
        <v>70.18249853836154</v>
      </c>
      <c r="K23" s="1">
        <f>0</f>
        <v>0</v>
      </c>
      <c r="L23" s="10">
        <f t="shared" si="14"/>
        <v>0.028203184230477636</v>
      </c>
      <c r="N23" s="9">
        <f t="shared" si="0"/>
        <v>3.4393444486681494E-07</v>
      </c>
      <c r="O23" s="9">
        <f t="shared" si="1"/>
        <v>2.455117492972766E-07</v>
      </c>
      <c r="P23" s="9">
        <f t="shared" si="2"/>
        <v>1.4730187170226873E-07</v>
      </c>
      <c r="Q23" s="9">
        <f t="shared" si="3"/>
        <v>4.910491912214901E-08</v>
      </c>
      <c r="S23" s="11">
        <f t="shared" si="12"/>
        <v>0.03611781170653492</v>
      </c>
      <c r="T23" s="11">
        <f t="shared" si="12"/>
        <v>4.271771423240667</v>
      </c>
      <c r="U23" s="11">
        <f t="shared" si="12"/>
        <v>6.412567106895769</v>
      </c>
      <c r="V23" s="11">
        <f t="shared" si="12"/>
        <v>12.825136784366673</v>
      </c>
      <c r="W23" s="11">
        <f>0</f>
        <v>0</v>
      </c>
      <c r="Y23" s="3">
        <f t="shared" si="15"/>
        <v>5792.435780698568</v>
      </c>
      <c r="Z23" s="3">
        <f t="shared" si="16"/>
        <v>14.982075036086103</v>
      </c>
      <c r="AA23" s="3">
        <f t="shared" si="17"/>
        <v>9.980402377571604</v>
      </c>
      <c r="AB23" s="3">
        <f t="shared" si="18"/>
        <v>4.9902001885869485</v>
      </c>
      <c r="AC23" s="3">
        <f t="shared" si="19"/>
        <v>0</v>
      </c>
    </row>
    <row r="24" spans="1:29" ht="12.75">
      <c r="A24" s="10">
        <f t="shared" si="13"/>
        <v>0.035253980288097043</v>
      </c>
      <c r="B24" s="3">
        <f t="shared" si="4"/>
        <v>30</v>
      </c>
      <c r="C24" s="11">
        <f t="shared" si="5"/>
        <v>-0.0001133096115999987</v>
      </c>
      <c r="D24" s="3">
        <f t="shared" si="6"/>
        <v>70.21729189583013</v>
      </c>
      <c r="E24" s="11">
        <f t="shared" si="7"/>
        <v>2.9459142441400924E-07</v>
      </c>
      <c r="F24" s="3">
        <f t="shared" si="8"/>
        <v>70.21725919171067</v>
      </c>
      <c r="G24" s="11">
        <f t="shared" si="9"/>
        <v>1.9639424413628214E-07</v>
      </c>
      <c r="H24" s="3">
        <f t="shared" si="10"/>
        <v>70.21723590909761</v>
      </c>
      <c r="I24" s="11">
        <f t="shared" si="11"/>
        <v>9.819712207197502E-08</v>
      </c>
      <c r="J24" s="3">
        <f t="shared" si="20"/>
        <v>70.21723579638032</v>
      </c>
      <c r="K24" s="1">
        <f>0</f>
        <v>0</v>
      </c>
      <c r="L24" s="10">
        <f t="shared" si="14"/>
        <v>0.035253980288097043</v>
      </c>
      <c r="N24" s="9">
        <f t="shared" si="0"/>
        <v>-0.00011329507011861334</v>
      </c>
      <c r="O24" s="9">
        <f t="shared" si="1"/>
        <v>2.454738960166712E-07</v>
      </c>
      <c r="P24" s="9">
        <f t="shared" si="2"/>
        <v>1.4728949279118187E-07</v>
      </c>
      <c r="Q24" s="9">
        <f t="shared" si="3"/>
        <v>4.909220380472759E-08</v>
      </c>
      <c r="S24" s="11">
        <f t="shared" si="12"/>
        <v>0.0361800704864211</v>
      </c>
      <c r="T24" s="11">
        <f t="shared" si="12"/>
        <v>4.275591119229138</v>
      </c>
      <c r="U24" s="11">
        <f t="shared" si="12"/>
        <v>6.4133879460926035</v>
      </c>
      <c r="V24" s="11">
        <f t="shared" si="12"/>
        <v>12.826775891684406</v>
      </c>
      <c r="W24" s="11">
        <f>0</f>
        <v>0</v>
      </c>
      <c r="Y24" s="3">
        <f t="shared" si="15"/>
        <v>-5757.453753548589</v>
      </c>
      <c r="Z24" s="3">
        <f t="shared" si="16"/>
        <v>14.968690460639461</v>
      </c>
      <c r="AA24" s="3">
        <f t="shared" si="17"/>
        <v>9.979125001941041</v>
      </c>
      <c r="AB24" s="3">
        <f t="shared" si="18"/>
        <v>4.98956250116533</v>
      </c>
      <c r="AC24" s="3">
        <f t="shared" si="19"/>
        <v>0</v>
      </c>
    </row>
    <row r="25" spans="1:29" ht="12.75">
      <c r="A25" s="10">
        <f t="shared" si="13"/>
        <v>0.04230477634571645</v>
      </c>
      <c r="B25" s="3">
        <f t="shared" si="4"/>
        <v>30</v>
      </c>
      <c r="C25" s="11">
        <f t="shared" si="5"/>
        <v>-0.00011328055374246017</v>
      </c>
      <c r="D25" s="3">
        <f t="shared" si="6"/>
        <v>31.995212046522088</v>
      </c>
      <c r="E25" s="11">
        <f t="shared" si="7"/>
        <v>-0.00010784191479429748</v>
      </c>
      <c r="F25" s="3">
        <f t="shared" si="8"/>
        <v>70.2519874538388</v>
      </c>
      <c r="G25" s="11">
        <f t="shared" si="9"/>
        <v>1.9636915133286256E-07</v>
      </c>
      <c r="H25" s="3">
        <f t="shared" si="10"/>
        <v>70.25196872897686</v>
      </c>
      <c r="I25" s="11">
        <f t="shared" si="11"/>
        <v>9.818457785400263E-08</v>
      </c>
      <c r="J25" s="3">
        <f t="shared" si="20"/>
        <v>70.25196405947008</v>
      </c>
      <c r="K25" s="1">
        <f>0</f>
        <v>0</v>
      </c>
      <c r="L25" s="10">
        <f t="shared" si="14"/>
        <v>0.04230477634571645</v>
      </c>
      <c r="N25" s="9">
        <f t="shared" si="0"/>
        <v>-0.00011328551088809277</v>
      </c>
      <c r="O25" s="9">
        <f t="shared" si="1"/>
        <v>-0.00010784363018463522</v>
      </c>
      <c r="P25" s="9">
        <f t="shared" si="2"/>
        <v>1.472642381047271E-07</v>
      </c>
      <c r="Q25" s="9">
        <f t="shared" si="3"/>
        <v>4.909237319432624E-08</v>
      </c>
      <c r="S25" s="11">
        <f t="shared" si="12"/>
        <v>0.03618270779350915</v>
      </c>
      <c r="T25" s="11">
        <f t="shared" si="12"/>
        <v>0.036690058646280145</v>
      </c>
      <c r="U25" s="11">
        <f t="shared" si="12"/>
        <v>6.414207473405791</v>
      </c>
      <c r="V25" s="11">
        <f t="shared" si="12"/>
        <v>12.828414660992024</v>
      </c>
      <c r="W25" s="11">
        <f>0</f>
        <v>0</v>
      </c>
      <c r="Y25" s="3">
        <f t="shared" si="15"/>
        <v>-5755.977274469781</v>
      </c>
      <c r="Z25" s="3">
        <f t="shared" si="16"/>
        <v>-5479.6307952599345</v>
      </c>
      <c r="AA25" s="3">
        <f t="shared" si="17"/>
        <v>9.977849993994273</v>
      </c>
      <c r="AB25" s="3">
        <f t="shared" si="18"/>
        <v>4.988925108151351</v>
      </c>
      <c r="AC25" s="3">
        <f t="shared" si="19"/>
        <v>0</v>
      </c>
    </row>
    <row r="26" spans="1:29" ht="12.75">
      <c r="A26" s="10">
        <f t="shared" si="13"/>
        <v>0.04935557240333586</v>
      </c>
      <c r="B26" s="3">
        <f t="shared" si="4"/>
        <v>30</v>
      </c>
      <c r="C26" s="11">
        <f t="shared" si="5"/>
        <v>-0.0001132904594755283</v>
      </c>
      <c r="D26" s="3">
        <f t="shared" si="6"/>
        <v>30.07043505193881</v>
      </c>
      <c r="E26" s="11">
        <f t="shared" si="7"/>
        <v>-0.00011328257431631585</v>
      </c>
      <c r="F26" s="3">
        <f t="shared" si="8"/>
        <v>34.63961018107805</v>
      </c>
      <c r="G26" s="11">
        <f t="shared" si="9"/>
        <v>-0.00010056577151458784</v>
      </c>
      <c r="H26" s="3">
        <f t="shared" si="10"/>
        <v>70.28669255624675</v>
      </c>
      <c r="I26" s="11">
        <f t="shared" si="11"/>
        <v>9.81720367742728E-08</v>
      </c>
      <c r="J26" s="3">
        <f t="shared" si="20"/>
        <v>70.28669244238756</v>
      </c>
      <c r="K26" s="1">
        <f>0</f>
        <v>0</v>
      </c>
      <c r="L26" s="10">
        <f t="shared" si="14"/>
        <v>0.04935557240333586</v>
      </c>
      <c r="N26" s="9">
        <f t="shared" si="0"/>
        <v>-0.00011328820821449669</v>
      </c>
      <c r="O26" s="9">
        <f t="shared" si="1"/>
        <v>-0.00011328934601205239</v>
      </c>
      <c r="P26" s="9">
        <f t="shared" si="2"/>
        <v>-0.0001005716287861502</v>
      </c>
      <c r="Q26" s="9">
        <f t="shared" si="3"/>
        <v>4.907966443456978E-08</v>
      </c>
      <c r="S26" s="11">
        <f t="shared" si="12"/>
        <v>0.03618180865661315</v>
      </c>
      <c r="T26" s="11">
        <f t="shared" si="12"/>
        <v>0.03618252438002748</v>
      </c>
      <c r="U26" s="11">
        <f t="shared" si="12"/>
        <v>0.037411096755087914</v>
      </c>
      <c r="V26" s="11">
        <f t="shared" si="12"/>
        <v>12.83005343896136</v>
      </c>
      <c r="W26" s="11">
        <f>0</f>
        <v>0</v>
      </c>
      <c r="Y26" s="3">
        <f t="shared" si="15"/>
        <v>-5756.480601585896</v>
      </c>
      <c r="Z26" s="3">
        <f t="shared" si="16"/>
        <v>-5756.079943258116</v>
      </c>
      <c r="AA26" s="3">
        <f t="shared" si="17"/>
        <v>-5109.917601069424</v>
      </c>
      <c r="AB26" s="3">
        <f t="shared" si="18"/>
        <v>4.988287874596806</v>
      </c>
      <c r="AC26" s="3">
        <f t="shared" si="19"/>
        <v>0</v>
      </c>
    </row>
    <row r="27" spans="1:29" ht="12.75">
      <c r="A27" s="10">
        <f t="shared" si="13"/>
        <v>0.056406368460955265</v>
      </c>
      <c r="B27" s="3">
        <f t="shared" si="4"/>
        <v>30</v>
      </c>
      <c r="C27" s="11">
        <f t="shared" si="5"/>
        <v>-0.00011328596084012023</v>
      </c>
      <c r="D27" s="3">
        <f t="shared" si="6"/>
        <v>30.070837495992322</v>
      </c>
      <c r="E27" s="11">
        <f t="shared" si="7"/>
        <v>-0.00011329496920124399</v>
      </c>
      <c r="F27" s="3">
        <f t="shared" si="8"/>
        <v>30.14152242034981</v>
      </c>
      <c r="G27" s="11">
        <f t="shared" si="9"/>
        <v>-0.00011328447907632548</v>
      </c>
      <c r="H27" s="3">
        <f t="shared" si="10"/>
        <v>38.95059972949822</v>
      </c>
      <c r="I27" s="11">
        <f t="shared" si="11"/>
        <v>-8.858224182605277E-05</v>
      </c>
      <c r="J27" s="3">
        <f t="shared" si="20"/>
        <v>70.32141183501497</v>
      </c>
      <c r="K27" s="1">
        <f>0</f>
        <v>0</v>
      </c>
      <c r="L27" s="10">
        <f t="shared" si="14"/>
        <v>0.056406368460955265</v>
      </c>
      <c r="N27" s="9">
        <f t="shared" si="0"/>
        <v>-0.00011329271889922852</v>
      </c>
      <c r="O27" s="9">
        <f t="shared" si="1"/>
        <v>-0.00011329176362415517</v>
      </c>
      <c r="P27" s="9">
        <f t="shared" si="2"/>
        <v>-0.00011329610184263085</v>
      </c>
      <c r="Q27" s="9">
        <f t="shared" si="3"/>
        <v>-8.860520301071955E-05</v>
      </c>
      <c r="S27" s="11">
        <f t="shared" si="12"/>
        <v>0.03618221698362784</v>
      </c>
      <c r="T27" s="11">
        <f t="shared" si="12"/>
        <v>0.036181399341624045</v>
      </c>
      <c r="U27" s="11">
        <f t="shared" si="12"/>
        <v>0.036182351482746115</v>
      </c>
      <c r="V27" s="11">
        <f t="shared" si="12"/>
        <v>0.038682357816074014</v>
      </c>
      <c r="W27" s="11">
        <f>0</f>
        <v>0</v>
      </c>
      <c r="Y27" s="3">
        <f t="shared" si="15"/>
        <v>-5756.252018282588</v>
      </c>
      <c r="Z27" s="3">
        <f t="shared" si="16"/>
        <v>-5756.709748406564</v>
      </c>
      <c r="AA27" s="3">
        <f t="shared" si="17"/>
        <v>-5756.176727348294</v>
      </c>
      <c r="AB27" s="3">
        <f t="shared" si="18"/>
        <v>-4501.014110784951</v>
      </c>
      <c r="AC27" s="3">
        <f t="shared" si="19"/>
        <v>0</v>
      </c>
    </row>
    <row r="28" spans="1:29" ht="12.75">
      <c r="A28" s="10">
        <f t="shared" si="13"/>
        <v>0.06345716451857468</v>
      </c>
      <c r="B28" s="3">
        <f t="shared" si="4"/>
        <v>30</v>
      </c>
      <c r="C28" s="11">
        <f t="shared" si="5"/>
        <v>-0.00011329946529039336</v>
      </c>
      <c r="D28" s="3">
        <f t="shared" si="6"/>
        <v>30.07049961092924</v>
      </c>
      <c r="E28" s="11">
        <f t="shared" si="7"/>
        <v>-0.00011328951803186346</v>
      </c>
      <c r="F28" s="3">
        <f t="shared" si="8"/>
        <v>30.143056867472097</v>
      </c>
      <c r="G28" s="11">
        <f t="shared" si="9"/>
        <v>-0.0001133033700682703</v>
      </c>
      <c r="H28" s="3">
        <f t="shared" si="10"/>
        <v>30.218198605593372</v>
      </c>
      <c r="I28" s="11">
        <f t="shared" si="11"/>
        <v>-0.00011329871937722207</v>
      </c>
      <c r="J28" s="3">
        <f t="shared" si="20"/>
        <v>7.641300477254499</v>
      </c>
      <c r="K28" s="1">
        <f>0</f>
        <v>0</v>
      </c>
      <c r="L28" s="10">
        <f t="shared" si="14"/>
        <v>0.06345716451857468</v>
      </c>
      <c r="N28" s="9">
        <f t="shared" si="0"/>
        <v>-0.00011329626235031577</v>
      </c>
      <c r="O28" s="9">
        <f t="shared" si="1"/>
        <v>-0.00011330111804387313</v>
      </c>
      <c r="P28" s="9">
        <f t="shared" si="2"/>
        <v>-0.00011330936219561865</v>
      </c>
      <c r="Q28" s="9">
        <f t="shared" si="3"/>
        <v>-2.472376026674205E-05</v>
      </c>
      <c r="S28" s="11">
        <f t="shared" si="12"/>
        <v>0.0361809912829227</v>
      </c>
      <c r="T28" s="11">
        <f t="shared" si="12"/>
        <v>0.03618189410696135</v>
      </c>
      <c r="U28" s="11">
        <f t="shared" si="12"/>
        <v>0.03618063690586237</v>
      </c>
      <c r="V28" s="11">
        <f t="shared" si="12"/>
        <v>0.036181058979664</v>
      </c>
      <c r="W28" s="11">
        <f>0</f>
        <v>0</v>
      </c>
      <c r="Y28" s="3">
        <f t="shared" si="15"/>
        <v>-5756.938202330144</v>
      </c>
      <c r="Z28" s="3">
        <f t="shared" si="16"/>
        <v>-5756.43276523481</v>
      </c>
      <c r="AA28" s="3">
        <f t="shared" si="17"/>
        <v>-5757.1366107239855</v>
      </c>
      <c r="AB28" s="3">
        <f t="shared" si="18"/>
        <v>-5756.900301215426</v>
      </c>
      <c r="AC28" s="3">
        <f t="shared" si="19"/>
        <v>0</v>
      </c>
    </row>
    <row r="29" spans="1:29" ht="12.75">
      <c r="A29" s="10">
        <f t="shared" si="13"/>
        <v>0.07050796057619409</v>
      </c>
      <c r="B29" s="3">
        <f t="shared" si="4"/>
        <v>30</v>
      </c>
      <c r="C29" s="11">
        <f t="shared" si="5"/>
        <v>-0.00011329306494017302</v>
      </c>
      <c r="D29" s="3">
        <f t="shared" si="6"/>
        <v>30.07221709128752</v>
      </c>
      <c r="E29" s="11">
        <f t="shared" si="7"/>
        <v>-0.00011330784652567992</v>
      </c>
      <c r="F29" s="3">
        <f t="shared" si="8"/>
        <v>30.145972860689984</v>
      </c>
      <c r="G29" s="11">
        <f t="shared" si="9"/>
        <v>-0.00011330710694231928</v>
      </c>
      <c r="H29" s="3">
        <f t="shared" si="10"/>
        <v>-1.125499693567983</v>
      </c>
      <c r="I29" s="11">
        <f t="shared" si="11"/>
        <v>-2.4780992266146073E-05</v>
      </c>
      <c r="J29" s="3">
        <f t="shared" si="20"/>
        <v>-9.848508180082279</v>
      </c>
      <c r="K29" s="1">
        <f>0</f>
        <v>0</v>
      </c>
      <c r="L29" s="10">
        <f t="shared" si="14"/>
        <v>0.07050796057619409</v>
      </c>
      <c r="N29" s="9">
        <f t="shared" si="0"/>
        <v>-0.0001133046433387573</v>
      </c>
      <c r="O29" s="9">
        <f t="shared" si="1"/>
        <v>-0.00011331382715191641</v>
      </c>
      <c r="P29" s="9">
        <f t="shared" si="2"/>
        <v>-2.4824377619636784E-05</v>
      </c>
      <c r="Q29" s="9">
        <f t="shared" si="3"/>
        <v>-5.956026481220294E-08</v>
      </c>
      <c r="S29" s="11">
        <f t="shared" si="12"/>
        <v>0.036181572175266845</v>
      </c>
      <c r="T29" s="11">
        <f t="shared" si="12"/>
        <v>0.03618023066341058</v>
      </c>
      <c r="U29" s="11">
        <f t="shared" si="12"/>
        <v>0.03618029777998262</v>
      </c>
      <c r="V29" s="11">
        <f t="shared" si="12"/>
        <v>0.05082736254053499</v>
      </c>
      <c r="W29" s="11">
        <f>0</f>
        <v>0</v>
      </c>
      <c r="Y29" s="3">
        <f t="shared" si="15"/>
        <v>-5756.612989668307</v>
      </c>
      <c r="Z29" s="3">
        <f t="shared" si="16"/>
        <v>-5757.364067125536</v>
      </c>
      <c r="AA29" s="3">
        <f t="shared" si="17"/>
        <v>-5757.326487639245</v>
      </c>
      <c r="AB29" s="3">
        <f t="shared" si="18"/>
        <v>-1259.1642926378445</v>
      </c>
      <c r="AC29" s="3">
        <f t="shared" si="19"/>
        <v>0</v>
      </c>
    </row>
    <row r="30" spans="1:29" ht="12.75">
      <c r="A30" s="10">
        <f t="shared" si="13"/>
        <v>0.0775587566338135</v>
      </c>
      <c r="B30" s="3">
        <f t="shared" si="4"/>
        <v>30</v>
      </c>
      <c r="C30" s="11">
        <f t="shared" si="5"/>
        <v>-0.00011331620174522573</v>
      </c>
      <c r="D30" s="3">
        <f t="shared" si="6"/>
        <v>30.075465446947522</v>
      </c>
      <c r="E30" s="11">
        <f t="shared" si="7"/>
        <v>-0.0001133106215671199</v>
      </c>
      <c r="F30" s="3">
        <f t="shared" si="8"/>
        <v>-1.1636936681851058</v>
      </c>
      <c r="G30" s="11">
        <f t="shared" si="9"/>
        <v>-2.487767499045013E-05</v>
      </c>
      <c r="H30" s="3">
        <f t="shared" si="10"/>
        <v>-9.886083851721363</v>
      </c>
      <c r="I30" s="11">
        <f t="shared" si="11"/>
        <v>-1.062345875687155E-07</v>
      </c>
      <c r="J30" s="3">
        <f t="shared" si="20"/>
        <v>-9.89064164294986</v>
      </c>
      <c r="K30" s="1">
        <f>0</f>
        <v>0</v>
      </c>
      <c r="L30" s="10">
        <f t="shared" si="14"/>
        <v>0.0775587566338135</v>
      </c>
      <c r="N30" s="9">
        <f t="shared" si="0"/>
        <v>-0.0001133221680122647</v>
      </c>
      <c r="O30" s="9">
        <f t="shared" si="1"/>
        <v>-2.4920100578642564E-05</v>
      </c>
      <c r="P30" s="9">
        <f t="shared" si="2"/>
        <v>-1.6185789535017833E-07</v>
      </c>
      <c r="Q30" s="9">
        <f t="shared" si="3"/>
        <v>-4.666816185085103E-08</v>
      </c>
      <c r="S30" s="11">
        <f t="shared" si="12"/>
        <v>0.0361794724691138</v>
      </c>
      <c r="T30" s="11">
        <f t="shared" si="12"/>
        <v>0.03617997883519745</v>
      </c>
      <c r="U30" s="11">
        <f t="shared" si="12"/>
        <v>0.050629830902972565</v>
      </c>
      <c r="V30" s="11">
        <f t="shared" si="12"/>
        <v>11.856331415706643</v>
      </c>
      <c r="W30" s="11">
        <f>0</f>
        <v>0</v>
      </c>
      <c r="Y30" s="3">
        <f t="shared" si="15"/>
        <v>-5757.788610016969</v>
      </c>
      <c r="Z30" s="3">
        <f t="shared" si="16"/>
        <v>-5757.505071692839</v>
      </c>
      <c r="AA30" s="3">
        <f t="shared" si="17"/>
        <v>-1264.0769060171292</v>
      </c>
      <c r="AB30" s="3">
        <f t="shared" si="18"/>
        <v>-5.397959769850578</v>
      </c>
      <c r="AC30" s="3">
        <f t="shared" si="19"/>
        <v>0</v>
      </c>
    </row>
    <row r="31" spans="1:29" ht="12.75">
      <c r="A31" s="10">
        <f t="shared" si="13"/>
        <v>0.0846095526914329</v>
      </c>
      <c r="B31" s="3">
        <f t="shared" si="4"/>
        <v>30</v>
      </c>
      <c r="C31" s="11">
        <f t="shared" si="5"/>
        <v>-0.00011332812397651296</v>
      </c>
      <c r="D31" s="3">
        <f t="shared" si="6"/>
        <v>-1.203271562639145</v>
      </c>
      <c r="E31" s="11">
        <f t="shared" si="7"/>
        <v>-2.497820772312945E-05</v>
      </c>
      <c r="F31" s="3">
        <f t="shared" si="8"/>
        <v>-9.921947311992936</v>
      </c>
      <c r="G31" s="11">
        <f t="shared" si="9"/>
        <v>-2.0758511724277782E-07</v>
      </c>
      <c r="H31" s="3">
        <f t="shared" si="10"/>
        <v>-9.926827175147556</v>
      </c>
      <c r="I31" s="11">
        <f t="shared" si="11"/>
        <v>-1.0229249676729877E-07</v>
      </c>
      <c r="J31" s="3">
        <f t="shared" si="20"/>
        <v>-9.92365511712834</v>
      </c>
      <c r="K31" s="1">
        <f>0</f>
        <v>0</v>
      </c>
      <c r="L31" s="10">
        <f t="shared" si="14"/>
        <v>0.0846095526914329</v>
      </c>
      <c r="N31" s="9">
        <f t="shared" si="0"/>
        <v>-2.5029785991570064E-05</v>
      </c>
      <c r="O31" s="9">
        <f t="shared" si="1"/>
        <v>-2.680221013230946E-07</v>
      </c>
      <c r="P31" s="9">
        <f t="shared" si="2"/>
        <v>-1.4800129411700358E-07</v>
      </c>
      <c r="Q31" s="9">
        <f t="shared" si="3"/>
        <v>-5.562291637653872E-08</v>
      </c>
      <c r="S31" s="11">
        <f t="shared" si="12"/>
        <v>0.0361783906973946</v>
      </c>
      <c r="T31" s="11">
        <f t="shared" si="12"/>
        <v>0.05042605506316103</v>
      </c>
      <c r="U31" s="11">
        <f t="shared" si="12"/>
        <v>6.0676434551544025</v>
      </c>
      <c r="V31" s="11">
        <f t="shared" si="12"/>
        <v>12.313244058270538</v>
      </c>
      <c r="W31" s="11">
        <f>0</f>
        <v>0</v>
      </c>
      <c r="Y31" s="3">
        <f t="shared" si="15"/>
        <v>-5758.394398831404</v>
      </c>
      <c r="Z31" s="3">
        <f t="shared" si="16"/>
        <v>-1269.185144858882</v>
      </c>
      <c r="AA31" s="3">
        <f t="shared" si="17"/>
        <v>-10.547752265442139</v>
      </c>
      <c r="AB31" s="3">
        <f t="shared" si="18"/>
        <v>-5.197655442962863</v>
      </c>
      <c r="AC31" s="3">
        <f t="shared" si="19"/>
        <v>0</v>
      </c>
    </row>
    <row r="32" spans="1:29" ht="12.75">
      <c r="A32" s="10">
        <f t="shared" si="13"/>
        <v>0.09166034874905231</v>
      </c>
      <c r="B32" s="3">
        <f t="shared" si="4"/>
        <v>30</v>
      </c>
      <c r="C32" s="11">
        <f t="shared" si="5"/>
        <v>6.323485227642039E-05</v>
      </c>
      <c r="D32" s="3">
        <f t="shared" si="6"/>
        <v>-9.96276550808905</v>
      </c>
      <c r="E32" s="11">
        <f t="shared" si="7"/>
        <v>-3.2291502440936725E-07</v>
      </c>
      <c r="F32" s="3">
        <f t="shared" si="8"/>
        <v>-9.964399183904547</v>
      </c>
      <c r="G32" s="11">
        <f t="shared" si="9"/>
        <v>-2.0843805129261923E-07</v>
      </c>
      <c r="H32" s="3">
        <f t="shared" si="10"/>
        <v>-9.959501860292168</v>
      </c>
      <c r="I32" s="11">
        <f t="shared" si="11"/>
        <v>-1.0133196753273539E-07</v>
      </c>
      <c r="J32" s="3">
        <f t="shared" si="20"/>
        <v>-9.963003264574072</v>
      </c>
      <c r="K32" s="1">
        <f>0</f>
        <v>0</v>
      </c>
      <c r="L32" s="10">
        <f t="shared" si="14"/>
        <v>0.09166034874905231</v>
      </c>
      <c r="N32" s="9">
        <f t="shared" si="0"/>
        <v>8.791248951408443E-05</v>
      </c>
      <c r="O32" s="9">
        <f t="shared" si="1"/>
        <v>-2.6329725723208257E-07</v>
      </c>
      <c r="P32" s="9">
        <f t="shared" si="2"/>
        <v>-1.6176496693536E-07</v>
      </c>
      <c r="Q32" s="9">
        <f t="shared" si="3"/>
        <v>-4.571029764047912E-08</v>
      </c>
      <c r="S32" s="11">
        <f t="shared" si="12"/>
        <v>0.04020691435791787</v>
      </c>
      <c r="T32" s="11">
        <f t="shared" si="12"/>
        <v>3.9005694464957275</v>
      </c>
      <c r="U32" s="11">
        <f t="shared" si="12"/>
        <v>6.042814496751152</v>
      </c>
      <c r="V32" s="11">
        <f t="shared" si="12"/>
        <v>12.429961725737737</v>
      </c>
      <c r="W32" s="11">
        <f>0</f>
        <v>0</v>
      </c>
      <c r="Y32" s="3">
        <f t="shared" si="15"/>
        <v>3213.070210488404</v>
      </c>
      <c r="Z32" s="3">
        <f t="shared" si="16"/>
        <v>-16.40786066698482</v>
      </c>
      <c r="AA32" s="3">
        <f t="shared" si="17"/>
        <v>-10.591091292709521</v>
      </c>
      <c r="AB32" s="3">
        <f t="shared" si="18"/>
        <v>-5.148849321674119</v>
      </c>
      <c r="AC32" s="3">
        <f t="shared" si="19"/>
        <v>0</v>
      </c>
    </row>
    <row r="33" spans="1:29" ht="12.75">
      <c r="A33" s="10">
        <f t="shared" si="13"/>
        <v>0.09871114480667172</v>
      </c>
      <c r="B33" s="3">
        <f t="shared" si="4"/>
        <v>30</v>
      </c>
      <c r="C33" s="11">
        <f t="shared" si="5"/>
        <v>0.0001125533831533167</v>
      </c>
      <c r="D33" s="3">
        <f t="shared" si="6"/>
        <v>20.14749698997138</v>
      </c>
      <c r="E33" s="11">
        <f t="shared" si="7"/>
        <v>8.490617938118734E-05</v>
      </c>
      <c r="F33" s="3">
        <f t="shared" si="8"/>
        <v>-10.000311420870306</v>
      </c>
      <c r="G33" s="11">
        <f t="shared" si="9"/>
        <v>-2.1662195752327294E-07</v>
      </c>
      <c r="H33" s="3">
        <f t="shared" si="10"/>
        <v>-10.000550656032038</v>
      </c>
      <c r="I33" s="11">
        <f t="shared" si="11"/>
        <v>-1.0614198974859551E-07</v>
      </c>
      <c r="J33" s="3">
        <f t="shared" si="20"/>
        <v>-9.995339137061775</v>
      </c>
      <c r="K33" s="1">
        <f>0</f>
        <v>0</v>
      </c>
      <c r="L33" s="10">
        <f t="shared" si="14"/>
        <v>0.09871114480667172</v>
      </c>
      <c r="N33" s="9">
        <f t="shared" si="0"/>
        <v>0.0001125696090017059</v>
      </c>
      <c r="O33" s="9">
        <f t="shared" si="1"/>
        <v>8.492104123339495E-05</v>
      </c>
      <c r="P33" s="9">
        <f t="shared" si="2"/>
        <v>-1.610010455113678E-07</v>
      </c>
      <c r="Q33" s="9">
        <f t="shared" si="3"/>
        <v>-6.043002620926214E-08</v>
      </c>
      <c r="S33" s="11">
        <f t="shared" si="12"/>
        <v>0.03624895904278741</v>
      </c>
      <c r="T33" s="11">
        <f t="shared" si="12"/>
        <v>0.03907768276086791</v>
      </c>
      <c r="U33" s="11">
        <f t="shared" si="12"/>
        <v>5.814518954710669</v>
      </c>
      <c r="V33" s="11">
        <f t="shared" si="12"/>
        <v>11.866674828773558</v>
      </c>
      <c r="W33" s="11">
        <f>0</f>
        <v>0</v>
      </c>
      <c r="Y33" s="3">
        <f t="shared" si="15"/>
        <v>5719.028502173978</v>
      </c>
      <c r="Z33" s="3">
        <f t="shared" si="16"/>
        <v>4314.227136382599</v>
      </c>
      <c r="AA33" s="3">
        <f t="shared" si="17"/>
        <v>-11.006929463726316</v>
      </c>
      <c r="AB33" s="3">
        <f t="shared" si="18"/>
        <v>-5.393254717388636</v>
      </c>
      <c r="AC33" s="3">
        <f t="shared" si="19"/>
        <v>0</v>
      </c>
    </row>
    <row r="34" spans="1:29" ht="12.75">
      <c r="A34" s="10">
        <f t="shared" si="13"/>
        <v>0.10576194086429112</v>
      </c>
      <c r="B34" s="3">
        <f t="shared" si="4"/>
        <v>30</v>
      </c>
      <c r="C34" s="11">
        <f t="shared" si="5"/>
        <v>0.00011258580696314807</v>
      </c>
      <c r="D34" s="3">
        <f t="shared" si="6"/>
        <v>29.925804954288303</v>
      </c>
      <c r="E34" s="11">
        <f t="shared" si="7"/>
        <v>0.0001125619776263685</v>
      </c>
      <c r="F34" s="3">
        <f t="shared" si="8"/>
        <v>18.613626075147558</v>
      </c>
      <c r="G34" s="11">
        <f t="shared" si="9"/>
        <v>8.077650831294996E-05</v>
      </c>
      <c r="H34" s="3">
        <f t="shared" si="10"/>
        <v>-10.036122667513414</v>
      </c>
      <c r="I34" s="11">
        <f t="shared" si="11"/>
        <v>-1.1528654964000225E-07</v>
      </c>
      <c r="J34" s="3">
        <f t="shared" si="20"/>
        <v>-10.038087876903731</v>
      </c>
      <c r="K34" s="1">
        <f>0</f>
        <v>0</v>
      </c>
      <c r="L34" s="10">
        <f t="shared" si="14"/>
        <v>0.10576194086429112</v>
      </c>
      <c r="N34" s="9">
        <f t="shared" si="0"/>
        <v>0.00011258194739069198</v>
      </c>
      <c r="O34" s="9">
        <f t="shared" si="1"/>
        <v>0.00011257397950422256</v>
      </c>
      <c r="P34" s="9">
        <f t="shared" si="2"/>
        <v>8.079227250681117E-05</v>
      </c>
      <c r="Q34" s="9">
        <f t="shared" si="3"/>
        <v>-5.485795416598298E-08</v>
      </c>
      <c r="S34" s="11">
        <f t="shared" si="12"/>
        <v>0.03624599459678296</v>
      </c>
      <c r="T34" s="11">
        <f t="shared" si="12"/>
        <v>0.03624817317242776</v>
      </c>
      <c r="U34" s="11">
        <f t="shared" si="12"/>
        <v>0.03950702158926491</v>
      </c>
      <c r="V34" s="11">
        <f t="shared" si="12"/>
        <v>10.92540701372989</v>
      </c>
      <c r="W34" s="11">
        <f>0</f>
        <v>0</v>
      </c>
      <c r="Y34" s="3">
        <f t="shared" si="15"/>
        <v>5720.676011003829</v>
      </c>
      <c r="Z34" s="3">
        <f t="shared" si="16"/>
        <v>5719.465201942278</v>
      </c>
      <c r="AA34" s="3">
        <f t="shared" si="17"/>
        <v>4104.391537645584</v>
      </c>
      <c r="AB34" s="3">
        <f t="shared" si="18"/>
        <v>-5.857905332000135</v>
      </c>
      <c r="AC34" s="3">
        <f t="shared" si="19"/>
        <v>0</v>
      </c>
    </row>
    <row r="35" spans="1:29" ht="12.75">
      <c r="A35" s="10">
        <f t="shared" si="13"/>
        <v>0.11281273692191053</v>
      </c>
      <c r="B35" s="3">
        <f t="shared" si="4"/>
        <v>30</v>
      </c>
      <c r="C35" s="11">
        <f t="shared" si="5"/>
        <v>0.00011257809445176786</v>
      </c>
      <c r="D35" s="3">
        <f t="shared" si="6"/>
        <v>29.92862323094291</v>
      </c>
      <c r="E35" s="11">
        <f t="shared" si="7"/>
        <v>0.00011259392179268562</v>
      </c>
      <c r="F35" s="3">
        <f t="shared" si="8"/>
        <v>29.8534698699023</v>
      </c>
      <c r="G35" s="11">
        <f t="shared" si="9"/>
        <v>0.00011256415173871005</v>
      </c>
      <c r="H35" s="3">
        <f t="shared" si="10"/>
        <v>16.131234225965326</v>
      </c>
      <c r="I35" s="11">
        <f t="shared" si="11"/>
        <v>7.397706112077543E-05</v>
      </c>
      <c r="J35" s="3">
        <f t="shared" si="20"/>
        <v>-10.076894883254889</v>
      </c>
      <c r="K35" s="1">
        <f>0</f>
        <v>0</v>
      </c>
      <c r="L35" s="10">
        <f t="shared" si="14"/>
        <v>0.11281273692191053</v>
      </c>
      <c r="N35" s="9">
        <f t="shared" si="0"/>
        <v>0.00011259006483124662</v>
      </c>
      <c r="O35" s="9">
        <f t="shared" si="1"/>
        <v>0.00011258843779457585</v>
      </c>
      <c r="P35" s="9">
        <f t="shared" si="2"/>
        <v>0.00011258486964583822</v>
      </c>
      <c r="Q35" s="9">
        <f t="shared" si="3"/>
        <v>7.401344608487462E-05</v>
      </c>
      <c r="S35" s="11">
        <f t="shared" si="12"/>
        <v>0.036246699648912875</v>
      </c>
      <c r="T35" s="11">
        <f t="shared" si="12"/>
        <v>0.036245252825242325</v>
      </c>
      <c r="U35" s="11">
        <f t="shared" si="12"/>
        <v>0.03624797438447202</v>
      </c>
      <c r="V35" s="11">
        <f t="shared" si="12"/>
        <v>0.04011174172695673</v>
      </c>
      <c r="W35" s="11">
        <f>0</f>
        <v>0</v>
      </c>
      <c r="Y35" s="3">
        <f t="shared" si="15"/>
        <v>5720.284125205544</v>
      </c>
      <c r="Z35" s="3">
        <f t="shared" si="16"/>
        <v>5721.088339270784</v>
      </c>
      <c r="AA35" s="3">
        <f t="shared" si="17"/>
        <v>5719.575672281772</v>
      </c>
      <c r="AB35" s="3">
        <f t="shared" si="18"/>
        <v>3758.9000810440234</v>
      </c>
      <c r="AC35" s="3">
        <f t="shared" si="19"/>
        <v>0</v>
      </c>
    </row>
    <row r="36" spans="1:29" ht="12.75">
      <c r="A36" s="10">
        <f t="shared" si="13"/>
        <v>0.11986353297952994</v>
      </c>
      <c r="B36" s="3">
        <f t="shared" si="4"/>
        <v>30</v>
      </c>
      <c r="C36" s="11">
        <f t="shared" si="5"/>
        <v>0.00011260201463508908</v>
      </c>
      <c r="D36" s="3">
        <f t="shared" si="6"/>
        <v>29.929198721094032</v>
      </c>
      <c r="E36" s="11">
        <f t="shared" si="7"/>
        <v>0.00011258458886074923</v>
      </c>
      <c r="F36" s="3">
        <f t="shared" si="8"/>
        <v>29.854731939815814</v>
      </c>
      <c r="G36" s="11">
        <f t="shared" si="9"/>
        <v>0.00011260911702332795</v>
      </c>
      <c r="H36" s="3">
        <f t="shared" si="10"/>
        <v>29.77189190638007</v>
      </c>
      <c r="I36" s="11">
        <f t="shared" si="11"/>
        <v>0.00011259079591544174</v>
      </c>
      <c r="J36" s="3">
        <f t="shared" si="20"/>
        <v>42.28087740253616</v>
      </c>
      <c r="K36" s="1">
        <f>0</f>
        <v>0</v>
      </c>
      <c r="L36" s="10">
        <f t="shared" si="14"/>
        <v>0.11986353297952994</v>
      </c>
      <c r="N36" s="9">
        <f t="shared" si="0"/>
        <v>0.00011259653488096991</v>
      </c>
      <c r="O36" s="9">
        <f t="shared" si="1"/>
        <v>0.00011260525797341093</v>
      </c>
      <c r="P36" s="9">
        <f t="shared" si="2"/>
        <v>0.0001126201832592169</v>
      </c>
      <c r="Q36" s="9">
        <f t="shared" si="3"/>
        <v>3.859597750085873E-05</v>
      </c>
      <c r="S36" s="11">
        <f t="shared" si="12"/>
        <v>0.036244513123964525</v>
      </c>
      <c r="T36" s="11">
        <f t="shared" si="12"/>
        <v>0.036246105948006535</v>
      </c>
      <c r="U36" s="11">
        <f t="shared" si="12"/>
        <v>0.03624386400181396</v>
      </c>
      <c r="V36" s="11">
        <f t="shared" si="12"/>
        <v>0.03624553855255945</v>
      </c>
      <c r="W36" s="11">
        <f>0</f>
        <v>0</v>
      </c>
      <c r="Y36" s="3">
        <f t="shared" si="15"/>
        <v>5721.499550334124</v>
      </c>
      <c r="Z36" s="3">
        <f t="shared" si="16"/>
        <v>5720.614117152731</v>
      </c>
      <c r="AA36" s="3">
        <f t="shared" si="17"/>
        <v>5721.860434739671</v>
      </c>
      <c r="AB36" s="3">
        <f t="shared" si="18"/>
        <v>5720.929508140602</v>
      </c>
      <c r="AC36" s="3">
        <f t="shared" si="19"/>
        <v>0</v>
      </c>
    </row>
    <row r="37" spans="1:29" ht="12.75">
      <c r="A37" s="10">
        <f t="shared" si="13"/>
        <v>0.12691432903714936</v>
      </c>
      <c r="B37" s="3">
        <f t="shared" si="4"/>
        <v>30</v>
      </c>
      <c r="C37" s="11">
        <f t="shared" si="5"/>
        <v>0.00011259106454585916</v>
      </c>
      <c r="D37" s="3">
        <f t="shared" si="6"/>
        <v>29.926113324757544</v>
      </c>
      <c r="E37" s="11">
        <f t="shared" si="7"/>
        <v>0.00011261717596065937</v>
      </c>
      <c r="F37" s="3">
        <f t="shared" si="8"/>
        <v>29.849452799771868</v>
      </c>
      <c r="G37" s="11">
        <f t="shared" si="9"/>
        <v>0.00011261631801439778</v>
      </c>
      <c r="H37" s="3">
        <f t="shared" si="10"/>
        <v>55.96197707279694</v>
      </c>
      <c r="I37" s="11">
        <f t="shared" si="11"/>
        <v>3.866806416945413E-05</v>
      </c>
      <c r="J37" s="3">
        <f t="shared" si="20"/>
        <v>69.58401633245617</v>
      </c>
      <c r="K37" s="1">
        <f>0</f>
        <v>0</v>
      </c>
      <c r="L37" s="10">
        <f t="shared" si="14"/>
        <v>0.12691432903714936</v>
      </c>
      <c r="N37" s="9">
        <f t="shared" si="0"/>
        <v>0.00011261169522719067</v>
      </c>
      <c r="O37" s="9">
        <f t="shared" si="1"/>
        <v>0.00011262822110652173</v>
      </c>
      <c r="P37" s="9">
        <f t="shared" si="2"/>
        <v>3.870748829407391E-05</v>
      </c>
      <c r="Q37" s="9">
        <f t="shared" si="3"/>
        <v>7.777718682162979E-08</v>
      </c>
      <c r="S37" s="11">
        <f aca="true" t="shared" si="21" ref="S37:V100">(((64/ABS(Y37))^8)+9.5*(LN($E$10+5.74/(ABS(Y37)^0.9))-((2500/ABS(Y37))^6))^(-16))^0.125</f>
        <v>0.03624551399748326</v>
      </c>
      <c r="T37" s="11">
        <f t="shared" si="21"/>
        <v>0.03624312751223347</v>
      </c>
      <c r="U37" s="11">
        <f t="shared" si="21"/>
        <v>0.03624320591531803</v>
      </c>
      <c r="V37" s="11">
        <f t="shared" si="21"/>
        <v>0.03258284670492289</v>
      </c>
      <c r="W37" s="11">
        <f>0</f>
        <v>0</v>
      </c>
      <c r="Y37" s="3">
        <f t="shared" si="15"/>
        <v>5720.943157708218</v>
      </c>
      <c r="Z37" s="3">
        <f t="shared" si="16"/>
        <v>5722.2699230287335</v>
      </c>
      <c r="AA37" s="3">
        <f t="shared" si="17"/>
        <v>5722.226329322477</v>
      </c>
      <c r="AB37" s="3">
        <f t="shared" si="18"/>
        <v>1964.7899948752797</v>
      </c>
      <c r="AC37" s="3">
        <f t="shared" si="19"/>
        <v>0</v>
      </c>
    </row>
    <row r="38" spans="1:29" ht="12.75">
      <c r="A38" s="10">
        <f t="shared" si="13"/>
        <v>0.13396512509476877</v>
      </c>
      <c r="B38" s="3">
        <f t="shared" si="4"/>
        <v>30</v>
      </c>
      <c r="C38" s="11">
        <f t="shared" si="5"/>
        <v>0.00011263229044122554</v>
      </c>
      <c r="D38" s="3">
        <f t="shared" si="6"/>
        <v>29.920268047620524</v>
      </c>
      <c r="E38" s="11">
        <f t="shared" si="7"/>
        <v>0.00011262273558997904</v>
      </c>
      <c r="F38" s="3">
        <f t="shared" si="8"/>
        <v>56.002921473344934</v>
      </c>
      <c r="G38" s="11">
        <f t="shared" si="9"/>
        <v>3.8762082124766486E-05</v>
      </c>
      <c r="H38" s="3">
        <f t="shared" si="10"/>
        <v>69.62728676075616</v>
      </c>
      <c r="I38" s="11">
        <f t="shared" si="11"/>
        <v>1.2233491462976142E-07</v>
      </c>
      <c r="J38" s="3">
        <f t="shared" si="20"/>
        <v>69.63903660852826</v>
      </c>
      <c r="K38" s="1">
        <f>0</f>
        <v>0</v>
      </c>
      <c r="L38" s="10">
        <f t="shared" si="14"/>
        <v>0.13396512509476877</v>
      </c>
      <c r="N38" s="9">
        <f t="shared" si="0"/>
        <v>0.0001126433093198278</v>
      </c>
      <c r="O38" s="9">
        <f t="shared" si="1"/>
        <v>3.8799878892401225E-05</v>
      </c>
      <c r="P38" s="9">
        <f t="shared" si="2"/>
        <v>1.8262736169236187E-07</v>
      </c>
      <c r="Q38" s="9">
        <f t="shared" si="3"/>
        <v>4.455184660462747E-08</v>
      </c>
      <c r="S38" s="11">
        <f t="shared" si="21"/>
        <v>0.03624174639253578</v>
      </c>
      <c r="T38" s="11">
        <f t="shared" si="21"/>
        <v>0.036242619464113085</v>
      </c>
      <c r="U38" s="11">
        <f t="shared" si="21"/>
        <v>0.0325050240927985</v>
      </c>
      <c r="V38" s="11">
        <f t="shared" si="21"/>
        <v>10.295936216063522</v>
      </c>
      <c r="W38" s="11">
        <f>0</f>
        <v>0</v>
      </c>
      <c r="Y38" s="3">
        <f t="shared" si="15"/>
        <v>5723.037915449146</v>
      </c>
      <c r="Z38" s="3">
        <f t="shared" si="16"/>
        <v>5722.552417234149</v>
      </c>
      <c r="AA38" s="3">
        <f t="shared" si="17"/>
        <v>1969.5672068175904</v>
      </c>
      <c r="AB38" s="3">
        <f t="shared" si="18"/>
        <v>6.21604472453398</v>
      </c>
      <c r="AC38" s="3">
        <f t="shared" si="19"/>
        <v>0</v>
      </c>
    </row>
    <row r="39" spans="1:29" ht="12.75">
      <c r="A39" s="10">
        <f t="shared" si="13"/>
        <v>0.14101592115238817</v>
      </c>
      <c r="B39" s="3">
        <f t="shared" si="4"/>
        <v>30</v>
      </c>
      <c r="C39" s="11">
        <f t="shared" si="5"/>
        <v>0.00011265430925194691</v>
      </c>
      <c r="D39" s="3">
        <f t="shared" si="6"/>
        <v>56.04637725113821</v>
      </c>
      <c r="E39" s="11">
        <f t="shared" si="7"/>
        <v>3.886311825725118E-05</v>
      </c>
      <c r="F39" s="3">
        <f t="shared" si="8"/>
        <v>69.66381882076637</v>
      </c>
      <c r="G39" s="11">
        <f t="shared" si="9"/>
        <v>2.2557028461230214E-07</v>
      </c>
      <c r="H39" s="3">
        <f t="shared" si="10"/>
        <v>69.67612561320395</v>
      </c>
      <c r="I39" s="11">
        <f t="shared" si="11"/>
        <v>1.0484860411954595E-07</v>
      </c>
      <c r="J39" s="3">
        <f t="shared" si="20"/>
        <v>69.67055298241472</v>
      </c>
      <c r="K39" s="1">
        <f>0</f>
        <v>0</v>
      </c>
      <c r="L39" s="10">
        <f t="shared" si="14"/>
        <v>0.14101592115238817</v>
      </c>
      <c r="N39" s="9">
        <f t="shared" si="0"/>
        <v>3.891739438861819E-05</v>
      </c>
      <c r="O39" s="9">
        <f t="shared" si="1"/>
        <v>2.9452083401005066E-07</v>
      </c>
      <c r="P39" s="9">
        <f t="shared" si="2"/>
        <v>1.4777321398613435E-07</v>
      </c>
      <c r="Q39" s="9">
        <f t="shared" si="3"/>
        <v>6.029382258475362E-08</v>
      </c>
      <c r="S39" s="11">
        <f t="shared" si="21"/>
        <v>0.03623973475076769</v>
      </c>
      <c r="T39" s="11">
        <f t="shared" si="21"/>
        <v>0.03242196957622344</v>
      </c>
      <c r="U39" s="11">
        <f t="shared" si="21"/>
        <v>5.583858176135432</v>
      </c>
      <c r="V39" s="11">
        <f t="shared" si="21"/>
        <v>12.01305910176436</v>
      </c>
      <c r="W39" s="11">
        <f>0</f>
        <v>0</v>
      </c>
      <c r="Y39" s="3">
        <f t="shared" si="15"/>
        <v>5724.156728607591</v>
      </c>
      <c r="Z39" s="3">
        <f t="shared" si="16"/>
        <v>1974.7010242581757</v>
      </c>
      <c r="AA39" s="3">
        <f t="shared" si="17"/>
        <v>11.461609156465748</v>
      </c>
      <c r="AB39" s="3">
        <f t="shared" si="18"/>
        <v>5.327535597539872</v>
      </c>
      <c r="AC39" s="3">
        <f t="shared" si="19"/>
        <v>0</v>
      </c>
    </row>
    <row r="40" spans="1:29" ht="12.75">
      <c r="A40" s="10">
        <f t="shared" si="13"/>
        <v>0.14806671721000758</v>
      </c>
      <c r="B40" s="3">
        <f t="shared" si="4"/>
        <v>30</v>
      </c>
      <c r="C40" s="11">
        <f t="shared" si="5"/>
        <v>-3.477569416808868E-05</v>
      </c>
      <c r="D40" s="3">
        <f t="shared" si="6"/>
        <v>69.70925751136996</v>
      </c>
      <c r="E40" s="11">
        <f t="shared" si="7"/>
        <v>3.539565144784147E-07</v>
      </c>
      <c r="F40" s="3">
        <f t="shared" si="8"/>
        <v>69.71572437893006</v>
      </c>
      <c r="G40" s="11">
        <f t="shared" si="9"/>
        <v>2.1672606533032864E-07</v>
      </c>
      <c r="H40" s="3">
        <f t="shared" si="10"/>
        <v>69.7070675281354</v>
      </c>
      <c r="I40" s="11">
        <f t="shared" si="11"/>
        <v>1.032188617564755E-07</v>
      </c>
      <c r="J40" s="3">
        <f t="shared" si="20"/>
        <v>69.71320537059717</v>
      </c>
      <c r="K40" s="1">
        <f>0</f>
        <v>0</v>
      </c>
      <c r="L40" s="10">
        <f t="shared" si="14"/>
        <v>0.14806671721000758</v>
      </c>
      <c r="N40" s="9">
        <f t="shared" si="0"/>
        <v>-7.332478735439573E-05</v>
      </c>
      <c r="O40" s="9">
        <f t="shared" si="1"/>
        <v>2.761263574490847E-07</v>
      </c>
      <c r="P40" s="9">
        <f t="shared" si="2"/>
        <v>1.7216416372591606E-07</v>
      </c>
      <c r="Q40" s="9">
        <f t="shared" si="3"/>
        <v>4.292722003506601E-08</v>
      </c>
      <c r="S40" s="11">
        <f t="shared" si="21"/>
        <v>0.03621935564168833</v>
      </c>
      <c r="T40" s="11">
        <f t="shared" si="21"/>
        <v>3.5584949746769268</v>
      </c>
      <c r="U40" s="11">
        <f t="shared" si="21"/>
        <v>5.8117258581971685</v>
      </c>
      <c r="V40" s="11">
        <f t="shared" si="21"/>
        <v>12.202735591071185</v>
      </c>
      <c r="W40" s="11">
        <f>0</f>
        <v>0</v>
      </c>
      <c r="Y40" s="3">
        <f t="shared" si="15"/>
        <v>-1767.0120662590132</v>
      </c>
      <c r="Z40" s="3">
        <f t="shared" si="16"/>
        <v>17.98513148267422</v>
      </c>
      <c r="AA40" s="3">
        <f t="shared" si="17"/>
        <v>11.012219358167243</v>
      </c>
      <c r="AB40" s="3">
        <f t="shared" si="18"/>
        <v>5.244725620936111</v>
      </c>
      <c r="AC40" s="3">
        <f t="shared" si="19"/>
        <v>0</v>
      </c>
    </row>
    <row r="41" spans="1:29" ht="12.75">
      <c r="A41" s="10">
        <f t="shared" si="13"/>
        <v>0.155117513267627</v>
      </c>
      <c r="B41" s="3">
        <f t="shared" si="4"/>
        <v>30</v>
      </c>
      <c r="C41" s="11">
        <f t="shared" si="5"/>
        <v>-0.00011183074722072318</v>
      </c>
      <c r="D41" s="3">
        <f t="shared" si="6"/>
        <v>44.365064985622666</v>
      </c>
      <c r="E41" s="11">
        <f t="shared" si="7"/>
        <v>-7.144041906743628E-05</v>
      </c>
      <c r="F41" s="3">
        <f t="shared" si="8"/>
        <v>69.75249593664802</v>
      </c>
      <c r="G41" s="11">
        <f t="shared" si="9"/>
        <v>2.315603827690004E-07</v>
      </c>
      <c r="H41" s="3">
        <f t="shared" si="10"/>
        <v>69.75277870322546</v>
      </c>
      <c r="I41" s="11">
        <f t="shared" si="11"/>
        <v>1.1187012896331111E-07</v>
      </c>
      <c r="J41" s="3">
        <f t="shared" si="20"/>
        <v>69.74357246914951</v>
      </c>
      <c r="K41" s="1">
        <f>0</f>
        <v>0</v>
      </c>
      <c r="L41" s="10">
        <f t="shared" si="14"/>
        <v>0.155117513267627</v>
      </c>
      <c r="N41" s="9">
        <f t="shared" si="0"/>
        <v>-0.00011186038445310502</v>
      </c>
      <c r="O41" s="9">
        <f t="shared" si="1"/>
        <v>-7.146119119251551E-05</v>
      </c>
      <c r="P41" s="9">
        <f t="shared" si="2"/>
        <v>1.7127006506856422E-07</v>
      </c>
      <c r="Q41" s="9">
        <f t="shared" si="3"/>
        <v>6.893993355853445E-08</v>
      </c>
      <c r="S41" s="11">
        <f t="shared" si="21"/>
        <v>0.03631527990080251</v>
      </c>
      <c r="T41" s="11">
        <f t="shared" si="21"/>
        <v>0.04027066646705774</v>
      </c>
      <c r="U41" s="11">
        <f t="shared" si="21"/>
        <v>5.439412661889154</v>
      </c>
      <c r="V41" s="11">
        <f t="shared" si="21"/>
        <v>11.259059855367488</v>
      </c>
      <c r="W41" s="11">
        <f>0</f>
        <v>0</v>
      </c>
      <c r="Y41" s="3">
        <f t="shared" si="15"/>
        <v>-5682.310143476862</v>
      </c>
      <c r="Z41" s="3">
        <f t="shared" si="16"/>
        <v>-3630.0089913546217</v>
      </c>
      <c r="AA41" s="3">
        <f t="shared" si="17"/>
        <v>11.765976214382723</v>
      </c>
      <c r="AB41" s="3">
        <f t="shared" si="18"/>
        <v>5.684311196683933</v>
      </c>
      <c r="AC41" s="3">
        <f t="shared" si="19"/>
        <v>0</v>
      </c>
    </row>
    <row r="42" spans="1:29" ht="12.75">
      <c r="A42" s="10">
        <f t="shared" si="13"/>
        <v>0.1621683093252464</v>
      </c>
      <c r="B42" s="3">
        <f t="shared" si="4"/>
        <v>30</v>
      </c>
      <c r="C42" s="11">
        <f t="shared" si="5"/>
        <v>-0.0001118899709768562</v>
      </c>
      <c r="D42" s="3">
        <f t="shared" si="6"/>
        <v>30.07814066669861</v>
      </c>
      <c r="E42" s="11">
        <f t="shared" si="7"/>
        <v>-0.00011184971720046217</v>
      </c>
      <c r="F42" s="3">
        <f t="shared" si="8"/>
        <v>45.40559115986622</v>
      </c>
      <c r="G42" s="11">
        <f t="shared" si="9"/>
        <v>-6.870951639583254E-05</v>
      </c>
      <c r="H42" s="3">
        <f t="shared" si="10"/>
        <v>69.78897262022763</v>
      </c>
      <c r="I42" s="11">
        <f t="shared" si="11"/>
        <v>1.2833517670825157E-07</v>
      </c>
      <c r="J42" s="3">
        <f t="shared" si="20"/>
        <v>69.79234119339614</v>
      </c>
      <c r="K42" s="1">
        <f>0</f>
        <v>0</v>
      </c>
      <c r="L42" s="10">
        <f t="shared" si="14"/>
        <v>0.1621683093252464</v>
      </c>
      <c r="N42" s="9">
        <f t="shared" si="0"/>
        <v>-0.00011188450799947883</v>
      </c>
      <c r="O42" s="9">
        <f t="shared" si="1"/>
        <v>-0.00011186606076973766</v>
      </c>
      <c r="P42" s="9">
        <f t="shared" si="2"/>
        <v>-6.872995584952872E-05</v>
      </c>
      <c r="Q42" s="9">
        <f t="shared" si="3"/>
        <v>5.9397856650341727E-08</v>
      </c>
      <c r="S42" s="11">
        <f t="shared" si="21"/>
        <v>0.036309826426431956</v>
      </c>
      <c r="T42" s="11">
        <f t="shared" si="21"/>
        <v>0.03631353274395328</v>
      </c>
      <c r="U42" s="11">
        <f t="shared" si="21"/>
        <v>0.04037094715353386</v>
      </c>
      <c r="V42" s="11">
        <f t="shared" si="21"/>
        <v>9.814553658105606</v>
      </c>
      <c r="W42" s="11">
        <f>0</f>
        <v>0</v>
      </c>
      <c r="Y42" s="3">
        <f t="shared" si="15"/>
        <v>-5685.319403081872</v>
      </c>
      <c r="Z42" s="3">
        <f t="shared" si="16"/>
        <v>-5683.274040356489</v>
      </c>
      <c r="AA42" s="3">
        <f t="shared" si="17"/>
        <v>-3491.247189816499</v>
      </c>
      <c r="AB42" s="3">
        <f t="shared" si="18"/>
        <v>6.520928228574503</v>
      </c>
      <c r="AC42" s="3">
        <f t="shared" si="19"/>
        <v>0</v>
      </c>
    </row>
    <row r="43" spans="1:29" ht="12.75">
      <c r="A43" s="10">
        <f t="shared" si="13"/>
        <v>0.1692191053828658</v>
      </c>
      <c r="B43" s="3">
        <f t="shared" si="4"/>
        <v>30</v>
      </c>
      <c r="C43" s="11">
        <f t="shared" si="5"/>
        <v>-0.00011187905436974279</v>
      </c>
      <c r="D43" s="3">
        <f t="shared" si="6"/>
        <v>30.071615800499735</v>
      </c>
      <c r="E43" s="11">
        <f t="shared" si="7"/>
        <v>-0.00011190080782016483</v>
      </c>
      <c r="F43" s="3">
        <f t="shared" si="8"/>
        <v>30.150959021180533</v>
      </c>
      <c r="G43" s="11">
        <f t="shared" si="9"/>
        <v>-0.00011185335002946386</v>
      </c>
      <c r="H43" s="3">
        <f t="shared" si="10"/>
        <v>47.06848022898957</v>
      </c>
      <c r="I43" s="11">
        <f t="shared" si="11"/>
        <v>-6.423743987988783E-05</v>
      </c>
      <c r="J43" s="3">
        <f t="shared" si="20"/>
        <v>69.83435976728063</v>
      </c>
      <c r="K43" s="1">
        <f>0</f>
        <v>0</v>
      </c>
      <c r="L43" s="10">
        <f t="shared" si="14"/>
        <v>0.1692191053828658</v>
      </c>
      <c r="N43" s="9">
        <f t="shared" si="0"/>
        <v>-0.00011189534978713404</v>
      </c>
      <c r="O43" s="9">
        <f t="shared" si="1"/>
        <v>-0.00011189343069960984</v>
      </c>
      <c r="P43" s="9">
        <f t="shared" si="2"/>
        <v>-0.00011188175856810878</v>
      </c>
      <c r="Q43" s="9">
        <f t="shared" si="3"/>
        <v>-6.428325225346378E-05</v>
      </c>
      <c r="S43" s="11">
        <f t="shared" si="21"/>
        <v>0.03631083141181073</v>
      </c>
      <c r="T43" s="11">
        <f t="shared" si="21"/>
        <v>0.03630882889302366</v>
      </c>
      <c r="U43" s="11">
        <f t="shared" si="21"/>
        <v>0.03631319819417975</v>
      </c>
      <c r="V43" s="11">
        <f t="shared" si="21"/>
        <v>0.040286215441513444</v>
      </c>
      <c r="W43" s="11">
        <f>0</f>
        <v>0</v>
      </c>
      <c r="Y43" s="3">
        <f t="shared" si="15"/>
        <v>-5684.764711739156</v>
      </c>
      <c r="Z43" s="3">
        <f t="shared" si="16"/>
        <v>-5685.870041490238</v>
      </c>
      <c r="AA43" s="3">
        <f t="shared" si="17"/>
        <v>-5683.458630566238</v>
      </c>
      <c r="AB43" s="3">
        <f t="shared" si="18"/>
        <v>-3264.0133889119807</v>
      </c>
      <c r="AC43" s="3">
        <f t="shared" si="19"/>
        <v>0</v>
      </c>
    </row>
    <row r="44" spans="1:29" ht="12.75">
      <c r="A44" s="10">
        <f t="shared" si="13"/>
        <v>0.1762699014404852</v>
      </c>
      <c r="B44" s="3">
        <f t="shared" si="4"/>
        <v>30</v>
      </c>
      <c r="C44" s="11">
        <f t="shared" si="5"/>
        <v>-0.00011191161731814249</v>
      </c>
      <c r="D44" s="3">
        <f t="shared" si="6"/>
        <v>30.07093701064577</v>
      </c>
      <c r="E44" s="11">
        <f t="shared" si="7"/>
        <v>-0.00011188798364829272</v>
      </c>
      <c r="F44" s="3">
        <f t="shared" si="8"/>
        <v>30.146830537266418</v>
      </c>
      <c r="G44" s="11">
        <f t="shared" si="9"/>
        <v>-0.00011192178063563166</v>
      </c>
      <c r="H44" s="3">
        <f t="shared" si="10"/>
        <v>30.236082463185063</v>
      </c>
      <c r="I44" s="11">
        <f t="shared" si="11"/>
        <v>-0.00011189192827633826</v>
      </c>
      <c r="J44" s="3">
        <f t="shared" si="20"/>
        <v>24.3598134339389</v>
      </c>
      <c r="K44" s="1">
        <f>0</f>
        <v>0</v>
      </c>
      <c r="L44" s="10">
        <f t="shared" si="14"/>
        <v>0.1762699014404852</v>
      </c>
      <c r="N44" s="9">
        <f t="shared" si="0"/>
        <v>-0.00011190424595902842</v>
      </c>
      <c r="O44" s="9">
        <f t="shared" si="1"/>
        <v>-0.00011191632073790278</v>
      </c>
      <c r="P44" s="9">
        <f t="shared" si="2"/>
        <v>-0.0001119371575575263</v>
      </c>
      <c r="Q44" s="9">
        <f t="shared" si="3"/>
        <v>-4.7618825506469053E-05</v>
      </c>
      <c r="S44" s="11">
        <f t="shared" si="21"/>
        <v>0.03630783398484089</v>
      </c>
      <c r="T44" s="11">
        <f t="shared" si="21"/>
        <v>0.03631000937216233</v>
      </c>
      <c r="U44" s="11">
        <f t="shared" si="21"/>
        <v>0.03630689864968548</v>
      </c>
      <c r="V44" s="11">
        <f t="shared" si="21"/>
        <v>0.036309646248628404</v>
      </c>
      <c r="W44" s="11">
        <f>0</f>
        <v>0</v>
      </c>
      <c r="Y44" s="3">
        <f t="shared" si="15"/>
        <v>-5686.419290435907</v>
      </c>
      <c r="Z44" s="3">
        <f t="shared" si="16"/>
        <v>-5685.2184235432815</v>
      </c>
      <c r="AA44" s="3">
        <f t="shared" si="17"/>
        <v>-5686.935705853807</v>
      </c>
      <c r="AB44" s="3">
        <f t="shared" si="18"/>
        <v>-5685.418856791851</v>
      </c>
      <c r="AC44" s="3">
        <f t="shared" si="19"/>
        <v>0</v>
      </c>
    </row>
    <row r="45" spans="1:29" ht="12.75">
      <c r="A45" s="10">
        <f t="shared" si="13"/>
        <v>0.18332069749810462</v>
      </c>
      <c r="B45" s="3">
        <f t="shared" si="4"/>
        <v>30</v>
      </c>
      <c r="C45" s="11">
        <f t="shared" si="5"/>
        <v>-0.00011189688721449856</v>
      </c>
      <c r="D45" s="3">
        <f t="shared" si="6"/>
        <v>30.07520791308542</v>
      </c>
      <c r="E45" s="11">
        <f t="shared" si="7"/>
        <v>-0.00011193254488288837</v>
      </c>
      <c r="F45" s="3">
        <f t="shared" si="8"/>
        <v>30.154200613065854</v>
      </c>
      <c r="G45" s="11">
        <f t="shared" si="9"/>
        <v>-0.00011193168917282521</v>
      </c>
      <c r="H45" s="3">
        <f t="shared" si="10"/>
        <v>7.48081354898134</v>
      </c>
      <c r="I45" s="11">
        <f t="shared" si="11"/>
        <v>-4.770324555896055E-05</v>
      </c>
      <c r="J45" s="3">
        <f t="shared" si="20"/>
        <v>-9.32616869862443</v>
      </c>
      <c r="K45" s="1">
        <f>0</f>
        <v>0</v>
      </c>
      <c r="L45" s="10">
        <f t="shared" si="14"/>
        <v>0.18332069749810462</v>
      </c>
      <c r="N45" s="9">
        <f t="shared" si="0"/>
        <v>-0.00011192517184104043</v>
      </c>
      <c r="O45" s="9">
        <f t="shared" si="1"/>
        <v>-0.00011194789289290943</v>
      </c>
      <c r="P45" s="9">
        <f t="shared" si="2"/>
        <v>-4.773790764936586E-05</v>
      </c>
      <c r="Q45" s="9">
        <f t="shared" si="3"/>
        <v>-9.309722681999515E-08</v>
      </c>
      <c r="S45" s="11">
        <f t="shared" si="21"/>
        <v>0.03630918977296666</v>
      </c>
      <c r="T45" s="11">
        <f t="shared" si="21"/>
        <v>0.03630590811471433</v>
      </c>
      <c r="U45" s="11">
        <f t="shared" si="21"/>
        <v>0.036305986853948743</v>
      </c>
      <c r="V45" s="11">
        <f t="shared" si="21"/>
        <v>0.032495295843126625</v>
      </c>
      <c r="W45" s="11">
        <f>0</f>
        <v>0</v>
      </c>
      <c r="Y45" s="3">
        <f t="shared" si="15"/>
        <v>-5685.670828859546</v>
      </c>
      <c r="Z45" s="3">
        <f t="shared" si="16"/>
        <v>-5687.482655533513</v>
      </c>
      <c r="AA45" s="3">
        <f t="shared" si="17"/>
        <v>-5687.439175452296</v>
      </c>
      <c r="AB45" s="3">
        <f t="shared" si="18"/>
        <v>-2423.8829020916937</v>
      </c>
      <c r="AC45" s="3">
        <f t="shared" si="19"/>
        <v>0</v>
      </c>
    </row>
    <row r="46" spans="1:29" ht="12.75">
      <c r="A46" s="10">
        <f t="shared" si="13"/>
        <v>0.19037149355572403</v>
      </c>
      <c r="B46" s="3">
        <f t="shared" si="4"/>
        <v>30</v>
      </c>
      <c r="C46" s="11">
        <f t="shared" si="5"/>
        <v>-0.00011195340805333796</v>
      </c>
      <c r="D46" s="3">
        <f t="shared" si="6"/>
        <v>30.083244450272318</v>
      </c>
      <c r="E46" s="11">
        <f t="shared" si="7"/>
        <v>-0.00011194051302568688</v>
      </c>
      <c r="F46" s="3">
        <f t="shared" si="8"/>
        <v>7.43726879371283</v>
      </c>
      <c r="G46" s="11">
        <f t="shared" si="9"/>
        <v>-4.779329934555808E-05</v>
      </c>
      <c r="H46" s="3">
        <f t="shared" si="10"/>
        <v>-9.37411372958196</v>
      </c>
      <c r="I46" s="11">
        <f t="shared" si="11"/>
        <v>-1.3555101931075514E-07</v>
      </c>
      <c r="J46" s="3">
        <f t="shared" si="20"/>
        <v>-9.392026507713474</v>
      </c>
      <c r="K46" s="1">
        <f>0</f>
        <v>0</v>
      </c>
      <c r="L46" s="10">
        <f t="shared" si="14"/>
        <v>0.19037149355572403</v>
      </c>
      <c r="N46" s="9">
        <f t="shared" si="0"/>
        <v>-0.00011196871976998624</v>
      </c>
      <c r="O46" s="9">
        <f t="shared" si="1"/>
        <v>-4.7826006854829576E-05</v>
      </c>
      <c r="P46" s="9">
        <f t="shared" si="2"/>
        <v>-1.996353060449709E-07</v>
      </c>
      <c r="Q46" s="9">
        <f t="shared" si="3"/>
        <v>-4.2448201072278425E-08</v>
      </c>
      <c r="S46" s="11">
        <f t="shared" si="21"/>
        <v>0.03630398857320651</v>
      </c>
      <c r="T46" s="11">
        <f t="shared" si="21"/>
        <v>0.03630517494853752</v>
      </c>
      <c r="U46" s="11">
        <f t="shared" si="21"/>
        <v>0.032580862566938255</v>
      </c>
      <c r="V46" s="11">
        <f t="shared" si="21"/>
        <v>9.292091527087926</v>
      </c>
      <c r="W46" s="11">
        <f>0</f>
        <v>0</v>
      </c>
      <c r="Y46" s="3">
        <f t="shared" si="15"/>
        <v>-5688.542748647591</v>
      </c>
      <c r="Z46" s="3">
        <f t="shared" si="16"/>
        <v>-5687.887530398199</v>
      </c>
      <c r="AA46" s="3">
        <f t="shared" si="17"/>
        <v>-2428.4586878908503</v>
      </c>
      <c r="AB46" s="3">
        <f t="shared" si="18"/>
        <v>-6.8875774429717795</v>
      </c>
      <c r="AC46" s="3">
        <f t="shared" si="19"/>
        <v>0</v>
      </c>
    </row>
    <row r="47" spans="1:29" ht="12.75">
      <c r="A47" s="10">
        <f t="shared" si="13"/>
        <v>0.19742228961334343</v>
      </c>
      <c r="B47" s="3">
        <f t="shared" si="4"/>
        <v>30</v>
      </c>
      <c r="C47" s="11">
        <f t="shared" si="5"/>
        <v>-0.00011198400527143135</v>
      </c>
      <c r="D47" s="3">
        <f t="shared" si="6"/>
        <v>7.390121038353895</v>
      </c>
      <c r="E47" s="11">
        <f t="shared" si="7"/>
        <v>-4.789337164072673E-05</v>
      </c>
      <c r="F47" s="3">
        <f t="shared" si="8"/>
        <v>-9.411141893145581</v>
      </c>
      <c r="G47" s="11">
        <f t="shared" si="9"/>
        <v>-2.401844203616178E-07</v>
      </c>
      <c r="H47" s="3">
        <f t="shared" si="10"/>
        <v>-9.429713089561849</v>
      </c>
      <c r="I47" s="11">
        <f t="shared" si="11"/>
        <v>-1.0653936547760223E-07</v>
      </c>
      <c r="J47" s="3">
        <f t="shared" si="20"/>
        <v>-9.422054743976586</v>
      </c>
      <c r="K47" s="1">
        <f>0</f>
        <v>0</v>
      </c>
      <c r="L47" s="10">
        <f t="shared" si="14"/>
        <v>0.19742228961334343</v>
      </c>
      <c r="N47" s="9">
        <f t="shared" si="0"/>
        <v>-4.794869782188747E-05</v>
      </c>
      <c r="O47" s="9">
        <f t="shared" si="1"/>
        <v>-3.162584257440302E-07</v>
      </c>
      <c r="P47" s="9">
        <f t="shared" si="2"/>
        <v>-1.470704279280628E-07</v>
      </c>
      <c r="Q47" s="9">
        <f t="shared" si="3"/>
        <v>-6.408708606153282E-08</v>
      </c>
      <c r="S47" s="11">
        <f t="shared" si="21"/>
        <v>0.03630117416592183</v>
      </c>
      <c r="T47" s="11">
        <f t="shared" si="21"/>
        <v>0.032676155625096626</v>
      </c>
      <c r="U47" s="11">
        <f t="shared" si="21"/>
        <v>5.244105659015009</v>
      </c>
      <c r="V47" s="11">
        <f t="shared" si="21"/>
        <v>11.822413925399204</v>
      </c>
      <c r="W47" s="11">
        <f>0</f>
        <v>0</v>
      </c>
      <c r="Y47" s="3">
        <f t="shared" si="15"/>
        <v>-5690.0974452498685</v>
      </c>
      <c r="Z47" s="3">
        <f t="shared" si="16"/>
        <v>-2433.54353112091</v>
      </c>
      <c r="AA47" s="3">
        <f t="shared" si="17"/>
        <v>-12.204178207199014</v>
      </c>
      <c r="AB47" s="3">
        <f t="shared" si="18"/>
        <v>-5.413446052882887</v>
      </c>
      <c r="AC47" s="3">
        <f t="shared" si="19"/>
        <v>0</v>
      </c>
    </row>
    <row r="48" spans="1:29" ht="12.75">
      <c r="A48" s="10">
        <f t="shared" si="13"/>
        <v>0.20447308567096284</v>
      </c>
      <c r="B48" s="3">
        <f t="shared" si="4"/>
        <v>30</v>
      </c>
      <c r="C48" s="11">
        <f t="shared" si="5"/>
        <v>1.6039640995408384E-05</v>
      </c>
      <c r="D48" s="3">
        <f t="shared" si="6"/>
        <v>-9.460441993739714</v>
      </c>
      <c r="E48" s="11">
        <f t="shared" si="7"/>
        <v>-3.794818170485118E-07</v>
      </c>
      <c r="F48" s="3">
        <f t="shared" si="8"/>
        <v>-9.470985006340333</v>
      </c>
      <c r="G48" s="11">
        <f t="shared" si="9"/>
        <v>-2.231487955457242E-07</v>
      </c>
      <c r="H48" s="3">
        <f t="shared" si="10"/>
        <v>-9.459064738109063</v>
      </c>
      <c r="I48" s="11">
        <f t="shared" si="11"/>
        <v>-1.0461865383038854E-07</v>
      </c>
      <c r="J48" s="3">
        <f t="shared" si="20"/>
        <v>-9.46739052059509</v>
      </c>
      <c r="K48" s="1">
        <f>0</f>
        <v>0</v>
      </c>
      <c r="L48" s="10">
        <f t="shared" si="14"/>
        <v>0.20447308567096284</v>
      </c>
      <c r="N48" s="9">
        <f t="shared" si="0"/>
        <v>6.359485326546839E-05</v>
      </c>
      <c r="O48" s="9">
        <f t="shared" si="1"/>
        <v>-2.86335585975134E-07</v>
      </c>
      <c r="P48" s="9">
        <f t="shared" si="2"/>
        <v>-1.8068636037534906E-07</v>
      </c>
      <c r="Q48" s="9">
        <f t="shared" si="3"/>
        <v>-4.053454080146912E-08</v>
      </c>
      <c r="S48" s="11">
        <f t="shared" si="21"/>
        <v>0.07852747317637393</v>
      </c>
      <c r="T48" s="11">
        <f t="shared" si="21"/>
        <v>3.3191378913013443</v>
      </c>
      <c r="U48" s="11">
        <f t="shared" si="21"/>
        <v>5.6444511606943095</v>
      </c>
      <c r="V48" s="11">
        <f t="shared" si="21"/>
        <v>12.039463632055815</v>
      </c>
      <c r="W48" s="11">
        <f>0</f>
        <v>0</v>
      </c>
      <c r="Y48" s="3">
        <f t="shared" si="15"/>
        <v>815.0013926496143</v>
      </c>
      <c r="Z48" s="3">
        <f t="shared" si="16"/>
        <v>-19.28211544561872</v>
      </c>
      <c r="AA48" s="3">
        <f t="shared" si="17"/>
        <v>-11.338569185551698</v>
      </c>
      <c r="AB48" s="3">
        <f t="shared" si="18"/>
        <v>-5.315851432915669</v>
      </c>
      <c r="AC48" s="3">
        <f t="shared" si="19"/>
        <v>0</v>
      </c>
    </row>
    <row r="49" spans="1:29" ht="12.75">
      <c r="A49" s="10">
        <f t="shared" si="13"/>
        <v>0.21152388172858225</v>
      </c>
      <c r="B49" s="3">
        <f t="shared" si="4"/>
        <v>30</v>
      </c>
      <c r="C49" s="11">
        <f t="shared" si="5"/>
        <v>0.00011105005746557425</v>
      </c>
      <c r="D49" s="3">
        <f t="shared" si="6"/>
        <v>12.649601273187514</v>
      </c>
      <c r="E49" s="11">
        <f t="shared" si="7"/>
        <v>6.230418987282195E-05</v>
      </c>
      <c r="F49" s="3">
        <f t="shared" si="8"/>
        <v>-9.508353148310208</v>
      </c>
      <c r="G49" s="11">
        <f t="shared" si="9"/>
        <v>-2.43867394952496E-07</v>
      </c>
      <c r="H49" s="3">
        <f t="shared" si="10"/>
        <v>-9.508636308545318</v>
      </c>
      <c r="I49" s="11">
        <f t="shared" si="11"/>
        <v>-1.1659888464183566E-07</v>
      </c>
      <c r="J49" s="3">
        <f t="shared" si="20"/>
        <v>-9.496065016504371</v>
      </c>
      <c r="K49" s="1">
        <f>0</f>
        <v>0</v>
      </c>
      <c r="L49" s="10">
        <f t="shared" si="14"/>
        <v>0.21152388172858225</v>
      </c>
      <c r="N49" s="9">
        <f t="shared" si="0"/>
        <v>0.00011112722333058494</v>
      </c>
      <c r="O49" s="9">
        <f t="shared" si="1"/>
        <v>6.232816918026969E-05</v>
      </c>
      <c r="P49" s="9">
        <f t="shared" si="2"/>
        <v>-1.797851319169865E-07</v>
      </c>
      <c r="Q49" s="9">
        <f t="shared" si="3"/>
        <v>-7.606024425950877E-08</v>
      </c>
      <c r="S49" s="11">
        <f t="shared" si="21"/>
        <v>0.03638747096883663</v>
      </c>
      <c r="T49" s="11">
        <f t="shared" si="21"/>
        <v>0.04010759585426091</v>
      </c>
      <c r="U49" s="11">
        <f t="shared" si="21"/>
        <v>5.164907257368101</v>
      </c>
      <c r="V49" s="11">
        <f t="shared" si="21"/>
        <v>10.802440193957679</v>
      </c>
      <c r="W49" s="11">
        <f>0</f>
        <v>0</v>
      </c>
      <c r="Y49" s="3">
        <f t="shared" si="15"/>
        <v>5642.641971486242</v>
      </c>
      <c r="Z49" s="3">
        <f t="shared" si="16"/>
        <v>3165.7816735918177</v>
      </c>
      <c r="AA49" s="3">
        <f t="shared" si="17"/>
        <v>-12.391316399476393</v>
      </c>
      <c r="AB49" s="3">
        <f t="shared" si="18"/>
        <v>-5.924587301654146</v>
      </c>
      <c r="AC49" s="3">
        <f t="shared" si="19"/>
        <v>0</v>
      </c>
    </row>
    <row r="50" spans="1:29" ht="12.75">
      <c r="A50" s="10">
        <f t="shared" si="13"/>
        <v>0.21857467778620165</v>
      </c>
      <c r="B50" s="3">
        <f t="shared" si="4"/>
        <v>30</v>
      </c>
      <c r="C50" s="11">
        <f t="shared" si="5"/>
        <v>0.00011120425777065203</v>
      </c>
      <c r="D50" s="3">
        <f t="shared" si="6"/>
        <v>29.906483341508178</v>
      </c>
      <c r="E50" s="11">
        <f t="shared" si="7"/>
        <v>0.00011111541571275134</v>
      </c>
      <c r="F50" s="3">
        <f t="shared" si="8"/>
        <v>11.881852026416368</v>
      </c>
      <c r="G50" s="11">
        <f t="shared" si="9"/>
        <v>6.034723414515214E-05</v>
      </c>
      <c r="H50" s="3">
        <f t="shared" si="10"/>
        <v>-9.54532331849854</v>
      </c>
      <c r="I50" s="11">
        <f t="shared" si="11"/>
        <v>-1.3923989697927222E-07</v>
      </c>
      <c r="J50" s="3">
        <f t="shared" si="20"/>
        <v>-9.549870712085337</v>
      </c>
      <c r="K50" s="1">
        <f>0</f>
        <v>0</v>
      </c>
      <c r="L50" s="10">
        <f t="shared" si="14"/>
        <v>0.21857467778620165</v>
      </c>
      <c r="N50" s="9">
        <f t="shared" si="0"/>
        <v>0.00011119725806610553</v>
      </c>
      <c r="O50" s="9">
        <f t="shared" si="1"/>
        <v>0.00011113563446692393</v>
      </c>
      <c r="P50" s="9">
        <f t="shared" si="2"/>
        <v>6.0370360282317875E-05</v>
      </c>
      <c r="Q50" s="9">
        <f t="shared" si="3"/>
        <v>-6.318332251546994E-08</v>
      </c>
      <c r="S50" s="11">
        <f t="shared" si="21"/>
        <v>0.03637316723846849</v>
      </c>
      <c r="T50" s="11">
        <f t="shared" si="21"/>
        <v>0.03638140560330869</v>
      </c>
      <c r="U50" s="11">
        <f t="shared" si="21"/>
        <v>0.03980378967399264</v>
      </c>
      <c r="V50" s="11">
        <f t="shared" si="21"/>
        <v>9.04591647473785</v>
      </c>
      <c r="W50" s="11">
        <f>0</f>
        <v>0</v>
      </c>
      <c r="Y50" s="3">
        <f t="shared" si="15"/>
        <v>5650.477150803619</v>
      </c>
      <c r="Z50" s="3">
        <f t="shared" si="16"/>
        <v>5645.962934996941</v>
      </c>
      <c r="AA50" s="3">
        <f t="shared" si="17"/>
        <v>3066.345430357876</v>
      </c>
      <c r="AB50" s="3">
        <f t="shared" si="18"/>
        <v>-7.075015580646814</v>
      </c>
      <c r="AC50" s="3">
        <f t="shared" si="19"/>
        <v>0</v>
      </c>
    </row>
    <row r="51" spans="1:29" ht="12.75">
      <c r="A51" s="10">
        <f t="shared" si="13"/>
        <v>0.22562547384382106</v>
      </c>
      <c r="B51" s="3">
        <f t="shared" si="4"/>
        <v>30</v>
      </c>
      <c r="C51" s="11">
        <f t="shared" si="5"/>
        <v>0.00011119027028591835</v>
      </c>
      <c r="D51" s="3">
        <f t="shared" si="6"/>
        <v>29.928279874993315</v>
      </c>
      <c r="E51" s="11">
        <f t="shared" si="7"/>
        <v>0.00011121738989148614</v>
      </c>
      <c r="F51" s="3">
        <f t="shared" si="8"/>
        <v>29.833931555118525</v>
      </c>
      <c r="G51" s="11">
        <f t="shared" si="9"/>
        <v>0.00011112223109219304</v>
      </c>
      <c r="H51" s="3">
        <f t="shared" si="10"/>
        <v>10.67073345340788</v>
      </c>
      <c r="I51" s="11">
        <f t="shared" si="11"/>
        <v>5.716119151429907E-05</v>
      </c>
      <c r="J51" s="3">
        <f t="shared" si="20"/>
        <v>-9.594567158305813</v>
      </c>
      <c r="K51" s="1">
        <f>0</f>
        <v>0</v>
      </c>
      <c r="L51" s="10">
        <f t="shared" si="14"/>
        <v>0.22562547384382106</v>
      </c>
      <c r="N51" s="9">
        <f t="shared" si="0"/>
        <v>0.00011121040154001635</v>
      </c>
      <c r="O51" s="9">
        <f t="shared" si="1"/>
        <v>0.00011120839187697825</v>
      </c>
      <c r="P51" s="9">
        <f t="shared" si="2"/>
        <v>0.00011115754550636625</v>
      </c>
      <c r="Q51" s="9">
        <f t="shared" si="3"/>
        <v>5.721439087312242E-05</v>
      </c>
      <c r="S51" s="11">
        <f t="shared" si="21"/>
        <v>0.0363744638197326</v>
      </c>
      <c r="T51" s="11">
        <f t="shared" si="21"/>
        <v>0.036371950110683234</v>
      </c>
      <c r="U51" s="11">
        <f t="shared" si="21"/>
        <v>0.03638077335127398</v>
      </c>
      <c r="V51" s="11">
        <f t="shared" si="21"/>
        <v>0.03895681725521179</v>
      </c>
      <c r="W51" s="11">
        <f>0</f>
        <v>0</v>
      </c>
      <c r="Y51" s="3">
        <f t="shared" si="15"/>
        <v>5649.76642295498</v>
      </c>
      <c r="Z51" s="3">
        <f t="shared" si="16"/>
        <v>5651.144416160201</v>
      </c>
      <c r="AA51" s="3">
        <f t="shared" si="17"/>
        <v>5646.309235998192</v>
      </c>
      <c r="AB51" s="3">
        <f t="shared" si="18"/>
        <v>2904.457194709109</v>
      </c>
      <c r="AC51" s="3">
        <f t="shared" si="19"/>
        <v>0</v>
      </c>
    </row>
    <row r="52" spans="1:29" ht="12.75">
      <c r="A52" s="10">
        <f t="shared" si="13"/>
        <v>0.23267626990144047</v>
      </c>
      <c r="B52" s="3">
        <f t="shared" si="4"/>
        <v>30</v>
      </c>
      <c r="C52" s="11">
        <f t="shared" si="5"/>
        <v>0.00011123049849420825</v>
      </c>
      <c r="D52" s="3">
        <f t="shared" si="6"/>
        <v>29.92899070182093</v>
      </c>
      <c r="E52" s="11">
        <f t="shared" si="7"/>
        <v>0.00011120141714333965</v>
      </c>
      <c r="F52" s="3">
        <f t="shared" si="8"/>
        <v>29.851916134921453</v>
      </c>
      <c r="G52" s="11">
        <f t="shared" si="9"/>
        <v>0.00011124360281317337</v>
      </c>
      <c r="H52" s="3">
        <f t="shared" si="10"/>
        <v>29.746436956533593</v>
      </c>
      <c r="I52" s="11">
        <f t="shared" si="11"/>
        <v>0.0001111734082097597</v>
      </c>
      <c r="J52" s="3">
        <f t="shared" si="20"/>
        <v>30.87940354925958</v>
      </c>
      <c r="K52" s="1">
        <f>0</f>
        <v>0</v>
      </c>
      <c r="L52" s="10">
        <f t="shared" si="14"/>
        <v>0.23267626990144047</v>
      </c>
      <c r="N52" s="9">
        <f t="shared" si="0"/>
        <v>0.00011122150755950911</v>
      </c>
      <c r="O52" s="9">
        <f t="shared" si="1"/>
        <v>0.00011123661675443599</v>
      </c>
      <c r="P52" s="9">
        <f t="shared" si="2"/>
        <v>0.00011126275159432705</v>
      </c>
      <c r="Q52" s="9">
        <f t="shared" si="3"/>
        <v>5.3962133438380445E-05</v>
      </c>
      <c r="S52" s="11">
        <f t="shared" si="21"/>
        <v>0.03637073532182825</v>
      </c>
      <c r="T52" s="11">
        <f t="shared" si="21"/>
        <v>0.036373430538070704</v>
      </c>
      <c r="U52" s="11">
        <f t="shared" si="21"/>
        <v>0.036369521088923246</v>
      </c>
      <c r="V52" s="11">
        <f t="shared" si="21"/>
        <v>0.03637602710434524</v>
      </c>
      <c r="W52" s="11">
        <f>0</f>
        <v>0</v>
      </c>
      <c r="Y52" s="3">
        <f t="shared" si="15"/>
        <v>5651.810486521581</v>
      </c>
      <c r="Z52" s="3">
        <f t="shared" si="16"/>
        <v>5650.332813706783</v>
      </c>
      <c r="AA52" s="3">
        <f t="shared" si="17"/>
        <v>5652.476339217994</v>
      </c>
      <c r="AB52" s="3">
        <f t="shared" si="18"/>
        <v>5648.909632235275</v>
      </c>
      <c r="AC52" s="3">
        <f t="shared" si="19"/>
        <v>0</v>
      </c>
    </row>
    <row r="53" spans="1:29" ht="12.75">
      <c r="A53" s="10">
        <f t="shared" si="13"/>
        <v>0.23972706595905988</v>
      </c>
      <c r="B53" s="3">
        <f t="shared" si="4"/>
        <v>30</v>
      </c>
      <c r="C53" s="11">
        <f t="shared" si="5"/>
        <v>0.0001112125319436469</v>
      </c>
      <c r="D53" s="3">
        <f t="shared" si="6"/>
        <v>29.92364651328677</v>
      </c>
      <c r="E53" s="11">
        <f t="shared" si="7"/>
        <v>0.00011125666006209345</v>
      </c>
      <c r="F53" s="3">
        <f t="shared" si="8"/>
        <v>29.842672125863714</v>
      </c>
      <c r="G53" s="11">
        <f t="shared" si="9"/>
        <v>0.0001112557551718337</v>
      </c>
      <c r="H53" s="3">
        <f t="shared" si="10"/>
        <v>50.018356689514775</v>
      </c>
      <c r="I53" s="11">
        <f t="shared" si="11"/>
        <v>5.408763519301309E-05</v>
      </c>
      <c r="J53" s="3">
        <f t="shared" si="20"/>
        <v>69.05269832305312</v>
      </c>
      <c r="K53" s="1">
        <f>0</f>
        <v>0</v>
      </c>
      <c r="L53" s="10">
        <f t="shared" si="14"/>
        <v>0.23972706595905988</v>
      </c>
      <c r="N53" s="9">
        <f t="shared" si="0"/>
        <v>0.00011124766664514035</v>
      </c>
      <c r="O53" s="9">
        <f t="shared" si="1"/>
        <v>0.00011127577323038775</v>
      </c>
      <c r="P53" s="9">
        <f t="shared" si="2"/>
        <v>5.411648628870926E-05</v>
      </c>
      <c r="Q53" s="9">
        <f t="shared" si="3"/>
        <v>1.366615141021032E-07</v>
      </c>
      <c r="S53" s="11">
        <f t="shared" si="21"/>
        <v>0.03637240034252878</v>
      </c>
      <c r="T53" s="11">
        <f t="shared" si="21"/>
        <v>0.036368311375564094</v>
      </c>
      <c r="U53" s="11">
        <f t="shared" si="21"/>
        <v>0.03636839520573355</v>
      </c>
      <c r="V53" s="11">
        <f t="shared" si="21"/>
        <v>0.03758029480093121</v>
      </c>
      <c r="W53" s="11">
        <f>0</f>
        <v>0</v>
      </c>
      <c r="Y53" s="3">
        <f t="shared" si="15"/>
        <v>5650.89757558219</v>
      </c>
      <c r="Z53" s="3">
        <f t="shared" si="16"/>
        <v>5653.139800205499</v>
      </c>
      <c r="AA53" s="3">
        <f t="shared" si="17"/>
        <v>5653.09382119499</v>
      </c>
      <c r="AB53" s="3">
        <f t="shared" si="18"/>
        <v>2748.284579439716</v>
      </c>
      <c r="AC53" s="3">
        <f t="shared" si="19"/>
        <v>0</v>
      </c>
    </row>
    <row r="54" spans="1:29" ht="12.75">
      <c r="A54" s="10">
        <f t="shared" si="13"/>
        <v>0.24677786201667928</v>
      </c>
      <c r="B54" s="3">
        <f t="shared" si="4"/>
        <v>30</v>
      </c>
      <c r="C54" s="11">
        <f t="shared" si="5"/>
        <v>0.0001112827414670009</v>
      </c>
      <c r="D54" s="3">
        <f t="shared" si="6"/>
        <v>29.913705089052883</v>
      </c>
      <c r="E54" s="11">
        <f t="shared" si="7"/>
        <v>0.0001112667711898321</v>
      </c>
      <c r="F54" s="3">
        <f t="shared" si="8"/>
        <v>50.06459029973426</v>
      </c>
      <c r="G54" s="11">
        <f t="shared" si="9"/>
        <v>5.4172690035646524E-05</v>
      </c>
      <c r="H54" s="3">
        <f t="shared" si="10"/>
        <v>69.11533816220448</v>
      </c>
      <c r="I54" s="11">
        <f t="shared" si="11"/>
        <v>1.7709635596535385E-07</v>
      </c>
      <c r="J54" s="3">
        <f t="shared" si="20"/>
        <v>69.14937389775051</v>
      </c>
      <c r="K54" s="1">
        <f>0</f>
        <v>0</v>
      </c>
      <c r="L54" s="10">
        <f t="shared" si="14"/>
        <v>0.24677786201667928</v>
      </c>
      <c r="N54" s="9">
        <f t="shared" si="0"/>
        <v>0.00011130180953961711</v>
      </c>
      <c r="O54" s="9">
        <f t="shared" si="1"/>
        <v>5.419949069083558E-05</v>
      </c>
      <c r="P54" s="9">
        <f t="shared" si="2"/>
        <v>2.444894115910262E-07</v>
      </c>
      <c r="Q54" s="9">
        <f t="shared" si="3"/>
        <v>4.0429571037164845E-08</v>
      </c>
      <c r="S54" s="11">
        <f t="shared" si="21"/>
        <v>0.036365895487180395</v>
      </c>
      <c r="T54" s="11">
        <f t="shared" si="21"/>
        <v>0.036367374719543176</v>
      </c>
      <c r="U54" s="11">
        <f t="shared" si="21"/>
        <v>0.03762733930854452</v>
      </c>
      <c r="V54" s="11">
        <f t="shared" si="21"/>
        <v>7.112243903381117</v>
      </c>
      <c r="W54" s="11">
        <f>0</f>
        <v>0</v>
      </c>
      <c r="Y54" s="3">
        <f t="shared" si="15"/>
        <v>5654.4650406724095</v>
      </c>
      <c r="Z54" s="3">
        <f t="shared" si="16"/>
        <v>5653.653563773562</v>
      </c>
      <c r="AA54" s="3">
        <f t="shared" si="17"/>
        <v>2752.60636040836</v>
      </c>
      <c r="AB54" s="3">
        <f t="shared" si="18"/>
        <v>8.998566538132192</v>
      </c>
      <c r="AC54" s="3">
        <f t="shared" si="19"/>
        <v>0</v>
      </c>
    </row>
    <row r="55" spans="1:29" ht="12.75">
      <c r="A55" s="10">
        <f t="shared" si="13"/>
        <v>0.2538286580742987</v>
      </c>
      <c r="B55" s="3">
        <f t="shared" si="4"/>
        <v>30</v>
      </c>
      <c r="C55" s="11">
        <f t="shared" si="5"/>
        <v>0.00011132084510476237</v>
      </c>
      <c r="D55" s="3">
        <f t="shared" si="6"/>
        <v>50.11546212890887</v>
      </c>
      <c r="E55" s="11">
        <f t="shared" si="7"/>
        <v>5.427068239944801E-05</v>
      </c>
      <c r="F55" s="3">
        <f t="shared" si="8"/>
        <v>69.15279324546663</v>
      </c>
      <c r="G55" s="11">
        <f t="shared" si="9"/>
        <v>2.829246252132175E-07</v>
      </c>
      <c r="H55" s="3">
        <f t="shared" si="10"/>
        <v>69.18751878525252</v>
      </c>
      <c r="I55" s="11">
        <f t="shared" si="11"/>
        <v>1.0783741754551808E-07</v>
      </c>
      <c r="J55" s="3">
        <f t="shared" si="20"/>
        <v>69.17797413711173</v>
      </c>
      <c r="K55" s="1">
        <f>0</f>
        <v>0</v>
      </c>
      <c r="L55" s="10">
        <f t="shared" si="14"/>
        <v>0.2538286580742987</v>
      </c>
      <c r="N55" s="9">
        <f t="shared" si="0"/>
        <v>5.43254716421731E-05</v>
      </c>
      <c r="O55" s="9">
        <f t="shared" si="1"/>
        <v>3.653235170273658E-07</v>
      </c>
      <c r="P55" s="9">
        <f t="shared" si="2"/>
        <v>1.462538393744479E-07</v>
      </c>
      <c r="Q55" s="9">
        <f t="shared" si="3"/>
        <v>6.74021673234498E-08</v>
      </c>
      <c r="S55" s="11">
        <f t="shared" si="21"/>
        <v>0.03636236712587406</v>
      </c>
      <c r="T55" s="11">
        <f t="shared" si="21"/>
        <v>0.03768085842159305</v>
      </c>
      <c r="U55" s="11">
        <f t="shared" si="21"/>
        <v>4.4519011983364</v>
      </c>
      <c r="V55" s="11">
        <f t="shared" si="21"/>
        <v>11.68010609577092</v>
      </c>
      <c r="W55" s="11">
        <f>0</f>
        <v>0</v>
      </c>
      <c r="Y55" s="3">
        <f t="shared" si="15"/>
        <v>5656.401151203157</v>
      </c>
      <c r="Z55" s="3">
        <f t="shared" si="16"/>
        <v>2757.5855187941434</v>
      </c>
      <c r="AA55" s="3">
        <f t="shared" si="17"/>
        <v>14.375880584213261</v>
      </c>
      <c r="AB55" s="3">
        <f t="shared" si="18"/>
        <v>5.4794022824135835</v>
      </c>
      <c r="AC55" s="3">
        <f t="shared" si="19"/>
        <v>0</v>
      </c>
    </row>
    <row r="56" spans="1:29" ht="12.75">
      <c r="A56" s="10">
        <f t="shared" si="13"/>
        <v>0.26087945413191815</v>
      </c>
      <c r="B56" s="3">
        <f t="shared" si="4"/>
        <v>30</v>
      </c>
      <c r="C56" s="11">
        <f t="shared" si="5"/>
        <v>-2.6224596340222247E-06</v>
      </c>
      <c r="D56" s="3">
        <f t="shared" si="6"/>
        <v>69.20548787028454</v>
      </c>
      <c r="E56" s="11">
        <f t="shared" si="7"/>
        <v>4.318056332777358E-07</v>
      </c>
      <c r="F56" s="3">
        <f t="shared" si="8"/>
        <v>69.23028114054068</v>
      </c>
      <c r="G56" s="11">
        <f t="shared" si="9"/>
        <v>2.286657543918226E-07</v>
      </c>
      <c r="H56" s="3">
        <f t="shared" si="10"/>
        <v>69.21540904279925</v>
      </c>
      <c r="I56" s="11">
        <f t="shared" si="11"/>
        <v>1.0581911996022224E-07</v>
      </c>
      <c r="J56" s="3">
        <f t="shared" si="20"/>
        <v>69.22565503180002</v>
      </c>
      <c r="K56" s="1">
        <f>0</f>
        <v>0</v>
      </c>
      <c r="L56" s="10">
        <f t="shared" si="14"/>
        <v>0.26087945413191815</v>
      </c>
      <c r="N56" s="9">
        <f t="shared" si="0"/>
        <v>-5.650157823998498E-05</v>
      </c>
      <c r="O56" s="9">
        <f t="shared" si="1"/>
        <v>2.951093441457971E-07</v>
      </c>
      <c r="P56" s="9">
        <f t="shared" si="2"/>
        <v>1.8821580826236508E-07</v>
      </c>
      <c r="Q56" s="9">
        <f t="shared" si="3"/>
        <v>3.842063223305835E-08</v>
      </c>
      <c r="S56" s="11">
        <f t="shared" si="21"/>
        <v>0.4802943243377013</v>
      </c>
      <c r="T56" s="11">
        <f t="shared" si="21"/>
        <v>2.9169431358841496</v>
      </c>
      <c r="U56" s="11">
        <f t="shared" si="21"/>
        <v>5.508268963910248</v>
      </c>
      <c r="V56" s="11">
        <f t="shared" si="21"/>
        <v>11.90288180906314</v>
      </c>
      <c r="W56" s="11">
        <f>0</f>
        <v>0</v>
      </c>
      <c r="Y56" s="3">
        <f t="shared" si="15"/>
        <v>-133.25162667339944</v>
      </c>
      <c r="Z56" s="3">
        <f t="shared" si="16"/>
        <v>21.940777388723784</v>
      </c>
      <c r="AA56" s="3">
        <f t="shared" si="17"/>
        <v>11.618895231754848</v>
      </c>
      <c r="AB56" s="3">
        <f t="shared" si="18"/>
        <v>5.376849155241452</v>
      </c>
      <c r="AC56" s="3">
        <f t="shared" si="19"/>
        <v>0</v>
      </c>
    </row>
    <row r="57" spans="1:29" ht="12.75">
      <c r="A57" s="10">
        <f t="shared" si="13"/>
        <v>0.2679302501895376</v>
      </c>
      <c r="B57" s="3">
        <f t="shared" si="4"/>
        <v>30</v>
      </c>
      <c r="C57" s="11">
        <f t="shared" si="5"/>
        <v>-0.0001097678362477777</v>
      </c>
      <c r="D57" s="3">
        <f t="shared" si="6"/>
        <v>49.45382687768505</v>
      </c>
      <c r="E57" s="11">
        <f t="shared" si="7"/>
        <v>-5.567367979479361E-05</v>
      </c>
      <c r="F57" s="3">
        <f t="shared" si="8"/>
        <v>69.26808929081118</v>
      </c>
      <c r="G57" s="11">
        <f t="shared" si="9"/>
        <v>2.5465210696598844E-07</v>
      </c>
      <c r="H57" s="3">
        <f t="shared" si="10"/>
        <v>69.26839126843272</v>
      </c>
      <c r="I57" s="11">
        <f t="shared" si="11"/>
        <v>1.2081305780541979E-07</v>
      </c>
      <c r="J57" s="3">
        <f t="shared" si="20"/>
        <v>69.25283412992265</v>
      </c>
      <c r="K57" s="1">
        <f>0</f>
        <v>0</v>
      </c>
      <c r="L57" s="10">
        <f t="shared" si="14"/>
        <v>0.2679302501895376</v>
      </c>
      <c r="N57" s="9">
        <f t="shared" si="0"/>
        <v>-0.00011014955645897447</v>
      </c>
      <c r="O57" s="9">
        <f t="shared" si="1"/>
        <v>-5.569921091386552E-05</v>
      </c>
      <c r="P57" s="9">
        <f t="shared" si="2"/>
        <v>1.8725599068365195E-07</v>
      </c>
      <c r="Q57" s="9">
        <f t="shared" si="3"/>
        <v>8.238731201323203E-08</v>
      </c>
      <c r="S57" s="11">
        <f t="shared" si="21"/>
        <v>0.036507263941661594</v>
      </c>
      <c r="T57" s="11">
        <f t="shared" si="21"/>
        <v>0.038370219341219584</v>
      </c>
      <c r="U57" s="11">
        <f t="shared" si="21"/>
        <v>4.946169474238148</v>
      </c>
      <c r="V57" s="11">
        <f t="shared" si="21"/>
        <v>10.425631971456445</v>
      </c>
      <c r="W57" s="11">
        <f>0</f>
        <v>0</v>
      </c>
      <c r="Y57" s="3">
        <f t="shared" si="15"/>
        <v>-5577.490134329274</v>
      </c>
      <c r="Z57" s="3">
        <f t="shared" si="16"/>
        <v>-2828.8741985979977</v>
      </c>
      <c r="AA57" s="3">
        <f t="shared" si="17"/>
        <v>12.939305928221925</v>
      </c>
      <c r="AB57" s="3">
        <f t="shared" si="18"/>
        <v>6.13871659533166</v>
      </c>
      <c r="AC57" s="3">
        <f t="shared" si="19"/>
        <v>0</v>
      </c>
    </row>
    <row r="58" spans="1:29" ht="12.75">
      <c r="A58" s="10">
        <f t="shared" si="13"/>
        <v>0.274981046247157</v>
      </c>
      <c r="B58" s="3">
        <f t="shared" si="4"/>
        <v>30</v>
      </c>
      <c r="C58" s="11">
        <f t="shared" si="5"/>
        <v>-0.00011053063013898833</v>
      </c>
      <c r="D58" s="3">
        <f t="shared" si="6"/>
        <v>30.198738412652887</v>
      </c>
      <c r="E58" s="11">
        <f t="shared" si="7"/>
        <v>-0.0001101385606353341</v>
      </c>
      <c r="F58" s="3">
        <f t="shared" si="8"/>
        <v>50.05285828757367</v>
      </c>
      <c r="G58" s="11">
        <f t="shared" si="9"/>
        <v>-5.41951779045533E-05</v>
      </c>
      <c r="H58" s="3">
        <f t="shared" si="10"/>
        <v>69.30548264652612</v>
      </c>
      <c r="I58" s="11">
        <f t="shared" si="11"/>
        <v>1.4882194680137737E-07</v>
      </c>
      <c r="J58" s="3">
        <f t="shared" si="20"/>
        <v>69.31111564969785</v>
      </c>
      <c r="K58" s="1">
        <f>0</f>
        <v>0</v>
      </c>
      <c r="L58" s="10">
        <f t="shared" si="14"/>
        <v>0.274981046247157</v>
      </c>
      <c r="N58" s="9">
        <f t="shared" si="0"/>
        <v>-0.00011052183671664562</v>
      </c>
      <c r="O58" s="9">
        <f t="shared" si="1"/>
        <v>-0.00011016252294516029</v>
      </c>
      <c r="P58" s="9">
        <f t="shared" si="2"/>
        <v>-5.422001789781112E-05</v>
      </c>
      <c r="Q58" s="9">
        <f t="shared" si="3"/>
        <v>6.643928716557908E-08</v>
      </c>
      <c r="S58" s="11">
        <f t="shared" si="21"/>
        <v>0.036435815449985205</v>
      </c>
      <c r="T58" s="11">
        <f t="shared" si="21"/>
        <v>0.03647247198444258</v>
      </c>
      <c r="U58" s="11">
        <f t="shared" si="21"/>
        <v>0.037639685519346516</v>
      </c>
      <c r="V58" s="11">
        <f t="shared" si="21"/>
        <v>8.46348609930926</v>
      </c>
      <c r="W58" s="11">
        <f>0</f>
        <v>0</v>
      </c>
      <c r="Y58" s="3">
        <f t="shared" si="15"/>
        <v>-5616.248987087839</v>
      </c>
      <c r="Z58" s="3">
        <f t="shared" si="16"/>
        <v>-5596.327269913178</v>
      </c>
      <c r="AA58" s="3">
        <f t="shared" si="17"/>
        <v>-2753.749007209619</v>
      </c>
      <c r="AB58" s="3">
        <f t="shared" si="18"/>
        <v>7.561895801450337</v>
      </c>
      <c r="AC58" s="3">
        <f t="shared" si="19"/>
        <v>0</v>
      </c>
    </row>
    <row r="59" spans="1:29" ht="12.75">
      <c r="A59" s="10">
        <f t="shared" si="13"/>
        <v>0.28203184230477646</v>
      </c>
      <c r="B59" s="3">
        <f t="shared" si="4"/>
        <v>30</v>
      </c>
      <c r="C59" s="11">
        <f t="shared" si="5"/>
        <v>-0.00011051305820906332</v>
      </c>
      <c r="D59" s="3">
        <f t="shared" si="6"/>
        <v>30.071647727118968</v>
      </c>
      <c r="E59" s="11">
        <f t="shared" si="7"/>
        <v>-0.00011054545387679874</v>
      </c>
      <c r="F59" s="3">
        <f t="shared" si="8"/>
        <v>30.270136632429164</v>
      </c>
      <c r="G59" s="11">
        <f t="shared" si="9"/>
        <v>-0.0001101508761002793</v>
      </c>
      <c r="H59" s="3">
        <f t="shared" si="10"/>
        <v>50.98658163388616</v>
      </c>
      <c r="I59" s="11">
        <f t="shared" si="11"/>
        <v>-5.180133244954984E-05</v>
      </c>
      <c r="J59" s="3">
        <f t="shared" si="20"/>
        <v>69.35811539436934</v>
      </c>
      <c r="K59" s="1">
        <f>0</f>
        <v>0</v>
      </c>
      <c r="L59" s="10">
        <f t="shared" si="14"/>
        <v>0.28203184230477646</v>
      </c>
      <c r="N59" s="9">
        <f t="shared" si="0"/>
        <v>-0.00011053670961333088</v>
      </c>
      <c r="O59" s="9">
        <f t="shared" si="1"/>
        <v>-0.00011053503416076834</v>
      </c>
      <c r="P59" s="9">
        <f t="shared" si="2"/>
        <v>-0.00011019269834121417</v>
      </c>
      <c r="Q59" s="9">
        <f t="shared" si="3"/>
        <v>-5.186062080726267E-05</v>
      </c>
      <c r="S59" s="11">
        <f t="shared" si="21"/>
        <v>0.03643745528759689</v>
      </c>
      <c r="T59" s="11">
        <f t="shared" si="21"/>
        <v>0.03643443230011557</v>
      </c>
      <c r="U59" s="11">
        <f t="shared" si="21"/>
        <v>0.03647131838242208</v>
      </c>
      <c r="V59" s="11">
        <f t="shared" si="21"/>
        <v>0.03610036668221195</v>
      </c>
      <c r="W59" s="11">
        <f>0</f>
        <v>0</v>
      </c>
      <c r="Y59" s="3">
        <f t="shared" si="15"/>
        <v>-5615.356127493006</v>
      </c>
      <c r="Z59" s="3">
        <f t="shared" si="16"/>
        <v>-5617.002206375179</v>
      </c>
      <c r="AA59" s="3">
        <f t="shared" si="17"/>
        <v>-5596.953039597445</v>
      </c>
      <c r="AB59" s="3">
        <f t="shared" si="18"/>
        <v>-2632.1136551356994</v>
      </c>
      <c r="AC59" s="3">
        <f t="shared" si="19"/>
        <v>0</v>
      </c>
    </row>
    <row r="60" spans="1:29" ht="12.75">
      <c r="A60" s="10">
        <f t="shared" si="13"/>
        <v>0.2890826383623959</v>
      </c>
      <c r="B60" s="3">
        <f t="shared" si="4"/>
        <v>30</v>
      </c>
      <c r="C60" s="11">
        <f t="shared" si="5"/>
        <v>-0.00011056032089461684</v>
      </c>
      <c r="D60" s="3">
        <f t="shared" si="6"/>
        <v>30.07105511202782</v>
      </c>
      <c r="E60" s="11">
        <f t="shared" si="7"/>
        <v>-0.00011052630615101691</v>
      </c>
      <c r="F60" s="3">
        <f t="shared" si="8"/>
        <v>30.14905112356946</v>
      </c>
      <c r="G60" s="11">
        <f t="shared" si="9"/>
        <v>-0.00011057649530807974</v>
      </c>
      <c r="H60" s="3">
        <f t="shared" si="10"/>
        <v>30.35885086070602</v>
      </c>
      <c r="I60" s="11">
        <f t="shared" si="11"/>
        <v>-0.00011021597185975542</v>
      </c>
      <c r="J60" s="3">
        <f t="shared" si="20"/>
        <v>32.67144941056081</v>
      </c>
      <c r="K60" s="1">
        <f>0</f>
        <v>0</v>
      </c>
      <c r="L60" s="10">
        <f t="shared" si="14"/>
        <v>0.2890826383623959</v>
      </c>
      <c r="N60" s="9">
        <f t="shared" si="0"/>
        <v>-0.0001105499096059557</v>
      </c>
      <c r="O60" s="9">
        <f t="shared" si="1"/>
        <v>-0.00011056778843406597</v>
      </c>
      <c r="P60" s="9">
        <f t="shared" si="2"/>
        <v>-0.00011059900832332944</v>
      </c>
      <c r="Q60" s="9">
        <f t="shared" si="3"/>
        <v>-5.8352381627263136E-05</v>
      </c>
      <c r="S60" s="11">
        <f t="shared" si="21"/>
        <v>0.03643304531648125</v>
      </c>
      <c r="T60" s="11">
        <f t="shared" si="21"/>
        <v>0.03643621894417742</v>
      </c>
      <c r="U60" s="11">
        <f t="shared" si="21"/>
        <v>0.0364315365950729</v>
      </c>
      <c r="V60" s="11">
        <f t="shared" si="21"/>
        <v>0.03646522313286749</v>
      </c>
      <c r="W60" s="11">
        <f>0</f>
        <v>0</v>
      </c>
      <c r="Y60" s="3">
        <f t="shared" si="15"/>
        <v>-5617.757624793196</v>
      </c>
      <c r="Z60" s="3">
        <f t="shared" si="16"/>
        <v>-5616.029277917321</v>
      </c>
      <c r="AA60" s="3">
        <f t="shared" si="17"/>
        <v>-5618.579474203749</v>
      </c>
      <c r="AB60" s="3">
        <f t="shared" si="18"/>
        <v>-5600.26066566238</v>
      </c>
      <c r="AC60" s="3">
        <f t="shared" si="19"/>
        <v>0</v>
      </c>
    </row>
    <row r="61" spans="1:29" ht="12.75">
      <c r="A61" s="10">
        <f t="shared" si="13"/>
        <v>0.29613343442001533</v>
      </c>
      <c r="B61" s="3">
        <f t="shared" si="4"/>
        <v>30</v>
      </c>
      <c r="C61" s="11">
        <f t="shared" si="5"/>
        <v>-0.00011053951597930149</v>
      </c>
      <c r="D61" s="3">
        <f t="shared" si="6"/>
        <v>30.077378931730166</v>
      </c>
      <c r="E61" s="11">
        <f t="shared" si="7"/>
        <v>-0.00011059133667308847</v>
      </c>
      <c r="F61" s="3">
        <f t="shared" si="8"/>
        <v>30.160093737126438</v>
      </c>
      <c r="G61" s="11">
        <f t="shared" si="9"/>
        <v>-0.0001105902897356901</v>
      </c>
      <c r="H61" s="3">
        <f t="shared" si="10"/>
        <v>11.875332194258226</v>
      </c>
      <c r="I61" s="11">
        <f t="shared" si="11"/>
        <v>-5.8768821608472016E-05</v>
      </c>
      <c r="J61" s="3">
        <f t="shared" si="20"/>
        <v>-8.607546112364602</v>
      </c>
      <c r="K61" s="1">
        <f>0</f>
        <v>0</v>
      </c>
      <c r="L61" s="10">
        <f t="shared" si="14"/>
        <v>0.29613343442001533</v>
      </c>
      <c r="N61" s="9">
        <f t="shared" si="0"/>
        <v>-0.00011058092203228115</v>
      </c>
      <c r="O61" s="9">
        <f t="shared" si="1"/>
        <v>-0.0001106138083709941</v>
      </c>
      <c r="P61" s="9">
        <f t="shared" si="2"/>
        <v>-5.879271588366611E-05</v>
      </c>
      <c r="Q61" s="9">
        <f t="shared" si="3"/>
        <v>-4.295138098059641E-07</v>
      </c>
      <c r="S61" s="11">
        <f t="shared" si="21"/>
        <v>0.036434986319609626</v>
      </c>
      <c r="T61" s="11">
        <f t="shared" si="21"/>
        <v>0.03643015243141503</v>
      </c>
      <c r="U61" s="11">
        <f t="shared" si="21"/>
        <v>0.03643025006619361</v>
      </c>
      <c r="V61" s="11">
        <f t="shared" si="21"/>
        <v>0.039446418779923505</v>
      </c>
      <c r="W61" s="11">
        <f>0</f>
        <v>0</v>
      </c>
      <c r="Y61" s="3">
        <f t="shared" si="15"/>
        <v>-5616.700491721401</v>
      </c>
      <c r="Z61" s="3">
        <f t="shared" si="16"/>
        <v>-5619.333589158965</v>
      </c>
      <c r="AA61" s="3">
        <f t="shared" si="17"/>
        <v>-5619.280392492161</v>
      </c>
      <c r="AB61" s="3">
        <f t="shared" si="18"/>
        <v>-2986.1436093858124</v>
      </c>
      <c r="AC61" s="3">
        <f t="shared" si="19"/>
        <v>0</v>
      </c>
    </row>
    <row r="62" spans="1:29" ht="12.75">
      <c r="A62" s="10">
        <f t="shared" si="13"/>
        <v>0.30318423047763476</v>
      </c>
      <c r="B62" s="3">
        <f t="shared" si="4"/>
        <v>30</v>
      </c>
      <c r="C62" s="11">
        <f t="shared" si="5"/>
        <v>-0.00011062225781942377</v>
      </c>
      <c r="D62" s="3">
        <f t="shared" si="6"/>
        <v>30.089010975940308</v>
      </c>
      <c r="E62" s="11">
        <f t="shared" si="7"/>
        <v>-0.0001106033834996444</v>
      </c>
      <c r="F62" s="3">
        <f t="shared" si="8"/>
        <v>11.827101016094833</v>
      </c>
      <c r="G62" s="11">
        <f t="shared" si="9"/>
        <v>-5.884988663116059E-05</v>
      </c>
      <c r="H62" s="3">
        <f t="shared" si="10"/>
        <v>-8.772996077190497</v>
      </c>
      <c r="I62" s="11">
        <f t="shared" si="11"/>
        <v>-4.677616249378135E-07</v>
      </c>
      <c r="J62" s="3">
        <f t="shared" si="20"/>
        <v>-8.911388014572951</v>
      </c>
      <c r="K62" s="1">
        <f>0</f>
        <v>0</v>
      </c>
      <c r="L62" s="10">
        <f t="shared" si="14"/>
        <v>0.30318423047763476</v>
      </c>
      <c r="N62" s="9">
        <f t="shared" si="0"/>
        <v>-0.00011064467653653721</v>
      </c>
      <c r="O62" s="9">
        <f t="shared" si="1"/>
        <v>-5.887201576719159E-05</v>
      </c>
      <c r="P62" s="9">
        <f t="shared" si="2"/>
        <v>-5.381273199322295E-07</v>
      </c>
      <c r="Q62" s="9">
        <f t="shared" si="3"/>
        <v>-3.8243573842452366E-08</v>
      </c>
      <c r="S62" s="11">
        <f t="shared" si="21"/>
        <v>0.036427269260194864</v>
      </c>
      <c r="T62" s="11">
        <f t="shared" si="21"/>
        <v>0.036429029047410924</v>
      </c>
      <c r="U62" s="11">
        <f t="shared" si="21"/>
        <v>0.03946756210631989</v>
      </c>
      <c r="V62" s="11">
        <f t="shared" si="21"/>
        <v>2.6927229829788852</v>
      </c>
      <c r="W62" s="11">
        <f>0</f>
        <v>0</v>
      </c>
      <c r="Y62" s="3">
        <f t="shared" si="15"/>
        <v>-5620.904745105211</v>
      </c>
      <c r="Z62" s="3">
        <f t="shared" si="16"/>
        <v>-5619.945708870554</v>
      </c>
      <c r="AA62" s="3">
        <f t="shared" si="17"/>
        <v>-2990.2626608287515</v>
      </c>
      <c r="AB62" s="3">
        <f t="shared" si="18"/>
        <v>-23.767762374575405</v>
      </c>
      <c r="AC62" s="3">
        <f t="shared" si="19"/>
        <v>0</v>
      </c>
    </row>
    <row r="63" spans="1:29" ht="12.75">
      <c r="A63" s="10">
        <f t="shared" si="13"/>
        <v>0.3102350265352542</v>
      </c>
      <c r="B63" s="3">
        <f t="shared" si="4"/>
        <v>30</v>
      </c>
      <c r="C63" s="11">
        <f t="shared" si="5"/>
        <v>-0.00011066705719535501</v>
      </c>
      <c r="D63" s="3">
        <f t="shared" si="6"/>
        <v>11.773158196289058</v>
      </c>
      <c r="E63" s="11">
        <f t="shared" si="7"/>
        <v>-5.894692703937521E-05</v>
      </c>
      <c r="F63" s="3">
        <f t="shared" si="8"/>
        <v>-8.810856845512548</v>
      </c>
      <c r="G63" s="11">
        <f t="shared" si="9"/>
        <v>-5.746568749946472E-07</v>
      </c>
      <c r="H63" s="3">
        <f t="shared" si="10"/>
        <v>-8.949825206454866</v>
      </c>
      <c r="I63" s="11">
        <f t="shared" si="11"/>
        <v>-1.086680031163463E-07</v>
      </c>
      <c r="J63" s="3">
        <f t="shared" si="20"/>
        <v>-8.938441860009924</v>
      </c>
      <c r="K63" s="1">
        <f>0</f>
        <v>0</v>
      </c>
      <c r="L63" s="10">
        <f t="shared" si="14"/>
        <v>0.3102350265352542</v>
      </c>
      <c r="N63" s="9">
        <f t="shared" si="0"/>
        <v>-5.9001815333057796E-05</v>
      </c>
      <c r="O63" s="9">
        <f t="shared" si="1"/>
        <v>-6.627814607399628E-07</v>
      </c>
      <c r="P63" s="9">
        <f t="shared" si="2"/>
        <v>-1.4517689711718441E-07</v>
      </c>
      <c r="Q63" s="9">
        <f t="shared" si="3"/>
        <v>-7.041626146668246E-08</v>
      </c>
      <c r="S63" s="11">
        <f t="shared" si="21"/>
        <v>0.03642309361703865</v>
      </c>
      <c r="T63" s="11">
        <f t="shared" si="21"/>
        <v>0.03949245353079463</v>
      </c>
      <c r="U63" s="11">
        <f t="shared" si="21"/>
        <v>2.1918340018769156</v>
      </c>
      <c r="V63" s="11">
        <f t="shared" si="21"/>
        <v>11.590831172972317</v>
      </c>
      <c r="W63" s="11">
        <f>0</f>
        <v>0</v>
      </c>
      <c r="Y63" s="3">
        <f t="shared" si="15"/>
        <v>-5623.181077461044</v>
      </c>
      <c r="Z63" s="3">
        <f t="shared" si="16"/>
        <v>-2995.1934487348426</v>
      </c>
      <c r="AA63" s="3">
        <f t="shared" si="17"/>
        <v>-29.199291527184723</v>
      </c>
      <c r="AB63" s="3">
        <f t="shared" si="18"/>
        <v>-5.5216057455168706</v>
      </c>
      <c r="AC63" s="3">
        <f t="shared" si="19"/>
        <v>0</v>
      </c>
    </row>
    <row r="64" spans="1:29" ht="12.75">
      <c r="A64" s="10">
        <f t="shared" si="13"/>
        <v>0.31728582259287363</v>
      </c>
      <c r="B64" s="3">
        <f t="shared" si="4"/>
        <v>30</v>
      </c>
      <c r="C64" s="11">
        <f t="shared" si="5"/>
        <v>-7.383357133838491E-06</v>
      </c>
      <c r="D64" s="3">
        <f t="shared" si="6"/>
        <v>-8.866618030952388</v>
      </c>
      <c r="E64" s="11">
        <f t="shared" si="7"/>
        <v>-7.32125965453235E-07</v>
      </c>
      <c r="F64" s="3">
        <f t="shared" si="8"/>
        <v>-8.993950322507615</v>
      </c>
      <c r="G64" s="11">
        <f t="shared" si="9"/>
        <v>-2.3336517892627133E-07</v>
      </c>
      <c r="H64" s="3">
        <f t="shared" si="10"/>
        <v>-8.97626843316244</v>
      </c>
      <c r="I64" s="11">
        <f t="shared" si="11"/>
        <v>-1.0692561433244167E-07</v>
      </c>
      <c r="J64" s="3">
        <f t="shared" si="20"/>
        <v>-8.988254951794103</v>
      </c>
      <c r="K64" s="1">
        <f>0</f>
        <v>0</v>
      </c>
      <c r="L64" s="10">
        <f t="shared" si="14"/>
        <v>0.31728582259287363</v>
      </c>
      <c r="N64" s="9">
        <f t="shared" si="0"/>
        <v>5.087097488300351E-05</v>
      </c>
      <c r="O64" s="9">
        <f t="shared" si="1"/>
        <v>-3.0266707793127586E-07</v>
      </c>
      <c r="P64" s="9">
        <f t="shared" si="2"/>
        <v>-1.9508889122968054E-07</v>
      </c>
      <c r="Q64" s="9">
        <f t="shared" si="3"/>
        <v>-3.6513703267117173E-08</v>
      </c>
      <c r="S64" s="11">
        <f t="shared" si="21"/>
        <v>0.17059346516681068</v>
      </c>
      <c r="T64" s="11">
        <f t="shared" si="21"/>
        <v>1.7204040526630588</v>
      </c>
      <c r="U64" s="11">
        <f t="shared" si="21"/>
        <v>5.39734541297414</v>
      </c>
      <c r="V64" s="11">
        <f t="shared" si="21"/>
        <v>11.779707658349608</v>
      </c>
      <c r="W64" s="11">
        <f>0</f>
        <v>0</v>
      </c>
      <c r="Y64" s="3">
        <f t="shared" si="15"/>
        <v>-375.16091215697594</v>
      </c>
      <c r="Z64" s="3">
        <f t="shared" si="16"/>
        <v>-37.200563379825056</v>
      </c>
      <c r="AA64" s="3">
        <f t="shared" si="17"/>
        <v>-11.857680971493282</v>
      </c>
      <c r="AB64" s="3">
        <f t="shared" si="18"/>
        <v>-5.433072013008402</v>
      </c>
      <c r="AC64" s="3">
        <f t="shared" si="19"/>
        <v>0</v>
      </c>
    </row>
    <row r="65" spans="1:29" ht="12.75">
      <c r="A65" s="10">
        <f t="shared" si="13"/>
        <v>0.32433661865049307</v>
      </c>
      <c r="B65" s="3">
        <f t="shared" si="4"/>
        <v>30</v>
      </c>
      <c r="C65" s="11">
        <f t="shared" si="5"/>
        <v>0.00010893954396293922</v>
      </c>
      <c r="D65" s="3">
        <f t="shared" si="6"/>
        <v>9.071273448367744</v>
      </c>
      <c r="E65" s="11">
        <f t="shared" si="7"/>
        <v>5.083548094879244E-05</v>
      </c>
      <c r="F65" s="3">
        <f t="shared" si="8"/>
        <v>-9.032000535854502</v>
      </c>
      <c r="G65" s="11">
        <f t="shared" si="9"/>
        <v>-2.6438200841879984E-07</v>
      </c>
      <c r="H65" s="3">
        <f t="shared" si="10"/>
        <v>-9.032355949054674</v>
      </c>
      <c r="I65" s="11">
        <f t="shared" si="11"/>
        <v>-1.246718777574179E-07</v>
      </c>
      <c r="J65" s="3">
        <f t="shared" si="20"/>
        <v>-9.014085071348033</v>
      </c>
      <c r="K65" s="1">
        <f>0</f>
        <v>0</v>
      </c>
      <c r="L65" s="10">
        <f t="shared" si="14"/>
        <v>0.32433661865049307</v>
      </c>
      <c r="N65" s="9">
        <f t="shared" si="0"/>
        <v>0.00010940588753915892</v>
      </c>
      <c r="O65" s="9">
        <f t="shared" si="1"/>
        <v>5.0860127572654817E-05</v>
      </c>
      <c r="P65" s="9">
        <f t="shared" si="2"/>
        <v>-1.9397303108351554E-07</v>
      </c>
      <c r="Q65" s="9">
        <f t="shared" si="3"/>
        <v>-8.815212436097084E-08</v>
      </c>
      <c r="S65" s="11">
        <f t="shared" si="21"/>
        <v>0.03658545839739759</v>
      </c>
      <c r="T65" s="11">
        <f t="shared" si="21"/>
        <v>0.03534700979391487</v>
      </c>
      <c r="U65" s="11">
        <f t="shared" si="21"/>
        <v>4.764138397913898</v>
      </c>
      <c r="V65" s="11">
        <f t="shared" si="21"/>
        <v>10.102939818363788</v>
      </c>
      <c r="W65" s="11">
        <f>0</f>
        <v>0</v>
      </c>
      <c r="Y65" s="3">
        <f t="shared" si="15"/>
        <v>5535.403196980892</v>
      </c>
      <c r="Z65" s="3">
        <f t="shared" si="16"/>
        <v>2583.0371004649724</v>
      </c>
      <c r="AA65" s="3">
        <f t="shared" si="17"/>
        <v>-13.433698741418608</v>
      </c>
      <c r="AB65" s="3">
        <f t="shared" si="18"/>
        <v>-6.334789788975014</v>
      </c>
      <c r="AC65" s="3">
        <f t="shared" si="19"/>
        <v>0</v>
      </c>
    </row>
    <row r="66" spans="1:29" ht="12.75">
      <c r="A66" s="10">
        <f t="shared" si="13"/>
        <v>0.3313874147081125</v>
      </c>
      <c r="B66" s="3">
        <f t="shared" si="4"/>
        <v>30</v>
      </c>
      <c r="C66" s="11">
        <f t="shared" si="5"/>
        <v>0.00010987144490426899</v>
      </c>
      <c r="D66" s="3">
        <f t="shared" si="6"/>
        <v>29.774652673426637</v>
      </c>
      <c r="E66" s="11">
        <f t="shared" si="7"/>
        <v>0.00010939557298118144</v>
      </c>
      <c r="F66" s="3">
        <f t="shared" si="8"/>
        <v>8.581594495120612</v>
      </c>
      <c r="G66" s="11">
        <f t="shared" si="9"/>
        <v>4.966420255032044E-05</v>
      </c>
      <c r="H66" s="3">
        <f t="shared" si="10"/>
        <v>-9.069783969944577</v>
      </c>
      <c r="I66" s="11">
        <f t="shared" si="11"/>
        <v>-1.5744343356766335E-07</v>
      </c>
      <c r="J66" s="3">
        <f t="shared" si="20"/>
        <v>-9.076444670825508</v>
      </c>
      <c r="K66" s="1">
        <f>0</f>
        <v>0</v>
      </c>
      <c r="L66" s="10">
        <f t="shared" si="14"/>
        <v>0.3313874147081125</v>
      </c>
      <c r="N66" s="9">
        <f t="shared" si="0"/>
        <v>0.00010985935136105381</v>
      </c>
      <c r="O66" s="9">
        <f t="shared" si="1"/>
        <v>0.00010942283172409176</v>
      </c>
      <c r="P66" s="9">
        <f t="shared" si="2"/>
        <v>4.9690010058681786E-05</v>
      </c>
      <c r="Q66" s="9">
        <f t="shared" si="3"/>
        <v>-6.9296887946862E-08</v>
      </c>
      <c r="S66" s="11">
        <f t="shared" si="21"/>
        <v>0.036497527586008584</v>
      </c>
      <c r="T66" s="11">
        <f t="shared" si="21"/>
        <v>0.03654232854811273</v>
      </c>
      <c r="U66" s="11">
        <f t="shared" si="21"/>
        <v>0.0343377024182783</v>
      </c>
      <c r="V66" s="11">
        <f t="shared" si="21"/>
        <v>8.000031817676861</v>
      </c>
      <c r="W66" s="11">
        <f>0</f>
        <v>0</v>
      </c>
      <c r="Y66" s="3">
        <f t="shared" si="15"/>
        <v>5582.754666082517</v>
      </c>
      <c r="Z66" s="3">
        <f t="shared" si="16"/>
        <v>5558.574805688496</v>
      </c>
      <c r="AA66" s="3">
        <f t="shared" si="17"/>
        <v>2523.522456327466</v>
      </c>
      <c r="AB66" s="3">
        <f t="shared" si="18"/>
        <v>-7.999968182449685</v>
      </c>
      <c r="AC66" s="3">
        <f t="shared" si="19"/>
        <v>0</v>
      </c>
    </row>
    <row r="67" spans="1:29" ht="12.75">
      <c r="A67" s="10">
        <f t="shared" si="13"/>
        <v>0.33843821076573194</v>
      </c>
      <c r="B67" s="3">
        <f t="shared" si="4"/>
        <v>30</v>
      </c>
      <c r="C67" s="11">
        <f t="shared" si="5"/>
        <v>0.00010984727824167798</v>
      </c>
      <c r="D67" s="3">
        <f t="shared" si="6"/>
        <v>29.929051325129045</v>
      </c>
      <c r="E67" s="11">
        <f t="shared" si="7"/>
        <v>0.00010988619578240935</v>
      </c>
      <c r="F67" s="3">
        <f t="shared" si="8"/>
        <v>29.70479177290651</v>
      </c>
      <c r="G67" s="11">
        <f t="shared" si="9"/>
        <v>0.00010941423555635458</v>
      </c>
      <c r="H67" s="3">
        <f t="shared" si="10"/>
        <v>7.825617602380888</v>
      </c>
      <c r="I67" s="11">
        <f t="shared" si="11"/>
        <v>4.778024966596612E-05</v>
      </c>
      <c r="J67" s="3">
        <f t="shared" si="20"/>
        <v>-9.125465907792032</v>
      </c>
      <c r="K67" s="1">
        <f>0</f>
        <v>0</v>
      </c>
      <c r="L67" s="10">
        <f t="shared" si="14"/>
        <v>0.33843821076573194</v>
      </c>
      <c r="N67" s="9">
        <f t="shared" si="0"/>
        <v>0.00010987416601498056</v>
      </c>
      <c r="O67" s="9">
        <f t="shared" si="1"/>
        <v>0.00010987449748056096</v>
      </c>
      <c r="P67" s="9">
        <f t="shared" si="2"/>
        <v>0.00010946177908492192</v>
      </c>
      <c r="Q67" s="9">
        <f t="shared" si="3"/>
        <v>4.784449174509068E-05</v>
      </c>
      <c r="S67" s="11">
        <f t="shared" si="21"/>
        <v>0.03649979769558463</v>
      </c>
      <c r="T67" s="11">
        <f t="shared" si="21"/>
        <v>0.03649614221979239</v>
      </c>
      <c r="U67" s="11">
        <f t="shared" si="21"/>
        <v>0.03654056760424323</v>
      </c>
      <c r="V67" s="11">
        <f t="shared" si="21"/>
        <v>0.03256845083947862</v>
      </c>
      <c r="W67" s="11">
        <f>0</f>
        <v>0</v>
      </c>
      <c r="Y67" s="3">
        <f t="shared" si="15"/>
        <v>5581.526716923743</v>
      </c>
      <c r="Z67" s="3">
        <f t="shared" si="16"/>
        <v>5583.504183246315</v>
      </c>
      <c r="AA67" s="3">
        <f t="shared" si="17"/>
        <v>5559.52308282019</v>
      </c>
      <c r="AB67" s="3">
        <f t="shared" si="18"/>
        <v>2427.795611513759</v>
      </c>
      <c r="AC67" s="3">
        <f t="shared" si="19"/>
        <v>0</v>
      </c>
    </row>
    <row r="68" spans="1:29" ht="12.75">
      <c r="A68" s="10">
        <f t="shared" si="13"/>
        <v>0.3454890068233514</v>
      </c>
      <c r="B68" s="3">
        <f t="shared" si="4"/>
        <v>30</v>
      </c>
      <c r="C68" s="11">
        <f t="shared" si="5"/>
        <v>0.00010990100837068491</v>
      </c>
      <c r="D68" s="3">
        <f t="shared" si="6"/>
        <v>29.928934084263496</v>
      </c>
      <c r="E68" s="11">
        <f t="shared" si="7"/>
        <v>0.00010986248775134229</v>
      </c>
      <c r="F68" s="3">
        <f t="shared" si="8"/>
        <v>29.850771825848412</v>
      </c>
      <c r="G68" s="11">
        <f t="shared" si="9"/>
        <v>0.00010992161245401596</v>
      </c>
      <c r="H68" s="3">
        <f t="shared" si="10"/>
        <v>29.615310684985545</v>
      </c>
      <c r="I68" s="11">
        <f t="shared" si="11"/>
        <v>0.00010949270107365368</v>
      </c>
      <c r="J68" s="3">
        <f t="shared" si="20"/>
        <v>24.720154535907255</v>
      </c>
      <c r="K68" s="1">
        <f>0</f>
        <v>0</v>
      </c>
      <c r="L68" s="10">
        <f t="shared" si="14"/>
        <v>0.3454890068233514</v>
      </c>
      <c r="N68" s="9">
        <f t="shared" si="0"/>
        <v>0.00010988932088637474</v>
      </c>
      <c r="O68" s="9">
        <f t="shared" si="1"/>
        <v>0.00010990963097131263</v>
      </c>
      <c r="P68" s="9">
        <f t="shared" si="2"/>
        <v>0.00010994717733085011</v>
      </c>
      <c r="Q68" s="9">
        <f t="shared" si="3"/>
        <v>6.164020469554234E-05</v>
      </c>
      <c r="S68" s="11">
        <f t="shared" si="21"/>
        <v>0.03649475126093152</v>
      </c>
      <c r="T68" s="11">
        <f t="shared" si="21"/>
        <v>0.03649836891824469</v>
      </c>
      <c r="U68" s="11">
        <f t="shared" si="21"/>
        <v>0.036492816796775344</v>
      </c>
      <c r="V68" s="11">
        <f t="shared" si="21"/>
        <v>0.036533167369527185</v>
      </c>
      <c r="W68" s="11">
        <f>0</f>
        <v>0</v>
      </c>
      <c r="Y68" s="3">
        <f t="shared" si="15"/>
        <v>5584.256836006859</v>
      </c>
      <c r="Z68" s="3">
        <f t="shared" si="16"/>
        <v>5582.299537933981</v>
      </c>
      <c r="AA68" s="3">
        <f t="shared" si="17"/>
        <v>5585.303764464539</v>
      </c>
      <c r="AB68" s="3">
        <f t="shared" si="18"/>
        <v>5563.5100489805955</v>
      </c>
      <c r="AC68" s="3">
        <f t="shared" si="19"/>
        <v>0</v>
      </c>
    </row>
    <row r="69" spans="1:29" ht="12.75">
      <c r="A69" s="10">
        <f t="shared" si="13"/>
        <v>0.3525398028809708</v>
      </c>
      <c r="B69" s="3">
        <f t="shared" si="4"/>
        <v>30</v>
      </c>
      <c r="C69" s="11">
        <f t="shared" si="5"/>
        <v>0.00010987765314402216</v>
      </c>
      <c r="D69" s="3">
        <f t="shared" si="6"/>
        <v>29.921750318635723</v>
      </c>
      <c r="E69" s="11">
        <f t="shared" si="7"/>
        <v>0.0001099364016156698</v>
      </c>
      <c r="F69" s="3">
        <f t="shared" si="8"/>
        <v>29.83749151163388</v>
      </c>
      <c r="G69" s="11">
        <f t="shared" si="9"/>
        <v>0.0001099351843724575</v>
      </c>
      <c r="H69" s="3">
        <f t="shared" si="10"/>
        <v>46.70481848906803</v>
      </c>
      <c r="I69" s="11">
        <f t="shared" si="11"/>
        <v>6.21259731669876E-05</v>
      </c>
      <c r="J69" s="3">
        <f t="shared" si="20"/>
        <v>68.32498543917056</v>
      </c>
      <c r="K69" s="1">
        <f>0</f>
        <v>0</v>
      </c>
      <c r="L69" s="10">
        <f t="shared" si="14"/>
        <v>0.3525398028809708</v>
      </c>
      <c r="N69" s="9">
        <f t="shared" si="0"/>
        <v>0.00010992471000031126</v>
      </c>
      <c r="O69" s="9">
        <f t="shared" si="1"/>
        <v>0.0001099619212618576</v>
      </c>
      <c r="P69" s="9">
        <f t="shared" si="2"/>
        <v>6.214418104181524E-05</v>
      </c>
      <c r="Q69" s="9">
        <f t="shared" si="3"/>
        <v>5.003811287753858E-07</v>
      </c>
      <c r="S69" s="11">
        <f t="shared" si="21"/>
        <v>0.03649694449880387</v>
      </c>
      <c r="T69" s="11">
        <f t="shared" si="21"/>
        <v>0.036491428523260934</v>
      </c>
      <c r="U69" s="11">
        <f t="shared" si="21"/>
        <v>0.03649154277944956</v>
      </c>
      <c r="V69" s="11">
        <f t="shared" si="21"/>
        <v>0.04008549621877266</v>
      </c>
      <c r="W69" s="11">
        <f>0</f>
        <v>0</v>
      </c>
      <c r="Y69" s="3">
        <f t="shared" si="15"/>
        <v>5583.070117285333</v>
      </c>
      <c r="Z69" s="3">
        <f t="shared" si="16"/>
        <v>5586.055226878657</v>
      </c>
      <c r="AA69" s="3">
        <f t="shared" si="17"/>
        <v>5585.993376684286</v>
      </c>
      <c r="AB69" s="3">
        <f t="shared" si="18"/>
        <v>3156.7261801746026</v>
      </c>
      <c r="AC69" s="3">
        <f t="shared" si="19"/>
        <v>0</v>
      </c>
    </row>
    <row r="70" spans="1:29" ht="12.75">
      <c r="A70" s="10">
        <f t="shared" si="13"/>
        <v>0.35959059893859024</v>
      </c>
      <c r="B70" s="3">
        <f t="shared" si="4"/>
        <v>30</v>
      </c>
      <c r="C70" s="11">
        <f t="shared" si="5"/>
        <v>0.0001099716873399856</v>
      </c>
      <c r="D70" s="3">
        <f t="shared" si="6"/>
        <v>29.908588530082085</v>
      </c>
      <c r="E70" s="11">
        <f t="shared" si="7"/>
        <v>0.00010995021796299351</v>
      </c>
      <c r="F70" s="3">
        <f t="shared" si="8"/>
        <v>46.75394435805808</v>
      </c>
      <c r="G70" s="11">
        <f t="shared" si="9"/>
        <v>6.220251119449179E-05</v>
      </c>
      <c r="H70" s="3">
        <f t="shared" si="10"/>
        <v>68.51417874856503</v>
      </c>
      <c r="I70" s="11">
        <f t="shared" si="11"/>
        <v>5.348886705064472E-07</v>
      </c>
      <c r="J70" s="3">
        <f t="shared" si="20"/>
        <v>68.67895951526593</v>
      </c>
      <c r="K70" s="1">
        <f>0</f>
        <v>0</v>
      </c>
      <c r="L70" s="10">
        <f t="shared" si="14"/>
        <v>0.35959059893859024</v>
      </c>
      <c r="N70" s="9">
        <f t="shared" si="0"/>
        <v>0.00010999714693978843</v>
      </c>
      <c r="O70" s="9">
        <f t="shared" si="1"/>
        <v>6.222094625364347E-05</v>
      </c>
      <c r="P70" s="9">
        <f t="shared" si="2"/>
        <v>6.079846281419082E-07</v>
      </c>
      <c r="Q70" s="9">
        <f t="shared" si="3"/>
        <v>3.4504092293905324E-08</v>
      </c>
      <c r="S70" s="11">
        <f t="shared" si="21"/>
        <v>0.03648811703589559</v>
      </c>
      <c r="T70" s="11">
        <f t="shared" si="21"/>
        <v>0.03649013175203501</v>
      </c>
      <c r="U70" s="11">
        <f t="shared" si="21"/>
        <v>0.04009511380770882</v>
      </c>
      <c r="V70" s="11">
        <f t="shared" si="21"/>
        <v>2.3547937121813054</v>
      </c>
      <c r="W70" s="11">
        <f>0</f>
        <v>0</v>
      </c>
      <c r="Y70" s="3">
        <f t="shared" si="15"/>
        <v>5587.8481544427</v>
      </c>
      <c r="Z70" s="3">
        <f t="shared" si="16"/>
        <v>5586.757258944922</v>
      </c>
      <c r="AA70" s="3">
        <f t="shared" si="17"/>
        <v>3160.615207305847</v>
      </c>
      <c r="AB70" s="3">
        <f t="shared" si="18"/>
        <v>27.17860153478802</v>
      </c>
      <c r="AC70" s="3">
        <f t="shared" si="19"/>
        <v>0</v>
      </c>
    </row>
    <row r="71" spans="1:29" ht="12.75">
      <c r="A71" s="10">
        <f t="shared" si="13"/>
        <v>0.3666413949962097</v>
      </c>
      <c r="B71" s="3">
        <f t="shared" si="4"/>
        <v>30</v>
      </c>
      <c r="C71" s="11">
        <f t="shared" si="5"/>
        <v>0.00011002256350007024</v>
      </c>
      <c r="D71" s="3">
        <f t="shared" si="6"/>
        <v>46.81034051933845</v>
      </c>
      <c r="E71" s="11">
        <f t="shared" si="7"/>
        <v>6.229943359562629E-05</v>
      </c>
      <c r="F71" s="3">
        <f t="shared" si="8"/>
        <v>68.55239261438716</v>
      </c>
      <c r="G71" s="11">
        <f t="shared" si="9"/>
        <v>6.427629285295068E-07</v>
      </c>
      <c r="H71" s="3">
        <f t="shared" si="10"/>
        <v>68.71704287881936</v>
      </c>
      <c r="I71" s="11">
        <f t="shared" si="11"/>
        <v>1.0766816774262537E-07</v>
      </c>
      <c r="J71" s="3">
        <f t="shared" si="20"/>
        <v>68.70336801808284</v>
      </c>
      <c r="K71" s="1">
        <f>0</f>
        <v>0</v>
      </c>
      <c r="L71" s="10">
        <f t="shared" si="14"/>
        <v>0.3666413949962097</v>
      </c>
      <c r="N71" s="9">
        <f t="shared" si="0"/>
        <v>6.235494346746616E-05</v>
      </c>
      <c r="O71" s="9">
        <f t="shared" si="1"/>
        <v>7.360346109032094E-07</v>
      </c>
      <c r="P71" s="9">
        <f t="shared" si="2"/>
        <v>1.424265527411873E-07</v>
      </c>
      <c r="Q71" s="9">
        <f t="shared" si="3"/>
        <v>7.315528664767523E-08</v>
      </c>
      <c r="S71" s="11">
        <f t="shared" si="21"/>
        <v>0.03648334445274597</v>
      </c>
      <c r="T71" s="11">
        <f t="shared" si="21"/>
        <v>0.04010701941766395</v>
      </c>
      <c r="U71" s="11">
        <f t="shared" si="21"/>
        <v>1.9595910437883608</v>
      </c>
      <c r="V71" s="11">
        <f t="shared" si="21"/>
        <v>11.698466728220808</v>
      </c>
      <c r="W71" s="11">
        <f>0</f>
        <v>0</v>
      </c>
      <c r="Y71" s="3">
        <f t="shared" si="15"/>
        <v>5590.433258519127</v>
      </c>
      <c r="Z71" s="3">
        <f t="shared" si="16"/>
        <v>3165.5399990718333</v>
      </c>
      <c r="AA71" s="3">
        <f t="shared" si="17"/>
        <v>32.65987574441686</v>
      </c>
      <c r="AB71" s="3">
        <f t="shared" si="18"/>
        <v>5.470802412559719</v>
      </c>
      <c r="AC71" s="3">
        <f t="shared" si="19"/>
        <v>0</v>
      </c>
    </row>
    <row r="72" spans="1:29" ht="12.75">
      <c r="A72" s="10">
        <f t="shared" si="13"/>
        <v>0.3736921910538291</v>
      </c>
      <c r="B72" s="3">
        <f t="shared" si="4"/>
        <v>30</v>
      </c>
      <c r="C72" s="11">
        <f t="shared" si="5"/>
        <v>1.4733014474124098E-05</v>
      </c>
      <c r="D72" s="3">
        <f t="shared" si="6"/>
        <v>68.61088828042062</v>
      </c>
      <c r="E72" s="11">
        <f t="shared" si="7"/>
        <v>8.079425592413145E-07</v>
      </c>
      <c r="F72" s="3">
        <f t="shared" si="8"/>
        <v>68.76237208075322</v>
      </c>
      <c r="G72" s="11">
        <f t="shared" si="9"/>
        <v>2.357720702207932E-07</v>
      </c>
      <c r="H72" s="3">
        <f t="shared" si="10"/>
        <v>68.7415444273247</v>
      </c>
      <c r="I72" s="11">
        <f t="shared" si="11"/>
        <v>1.0791360641217844E-07</v>
      </c>
      <c r="J72" s="3">
        <f t="shared" si="20"/>
        <v>68.7551187207242</v>
      </c>
      <c r="K72" s="1">
        <f>0</f>
        <v>0</v>
      </c>
      <c r="L72" s="10">
        <f t="shared" si="14"/>
        <v>0.3736921910538291</v>
      </c>
      <c r="N72" s="9">
        <f t="shared" si="0"/>
        <v>-4.679781725603668E-05</v>
      </c>
      <c r="O72" s="9">
        <f t="shared" si="1"/>
        <v>3.0763669805416755E-07</v>
      </c>
      <c r="P72" s="9">
        <f t="shared" si="2"/>
        <v>2.0123158423716365E-07</v>
      </c>
      <c r="Q72" s="9">
        <f t="shared" si="3"/>
        <v>3.476343808995184E-08</v>
      </c>
      <c r="S72" s="11">
        <f t="shared" si="21"/>
        <v>0.08549183741302763</v>
      </c>
      <c r="T72" s="11">
        <f t="shared" si="21"/>
        <v>1.5589629035118069</v>
      </c>
      <c r="U72" s="11">
        <f t="shared" si="21"/>
        <v>5.342246334971178</v>
      </c>
      <c r="V72" s="11">
        <f t="shared" si="21"/>
        <v>11.671859739491152</v>
      </c>
      <c r="W72" s="11">
        <f>0</f>
        <v>0</v>
      </c>
      <c r="Y72" s="3">
        <f t="shared" si="15"/>
        <v>748.6094805847208</v>
      </c>
      <c r="Z72" s="3">
        <f t="shared" si="16"/>
        <v>41.05293323903348</v>
      </c>
      <c r="AA72" s="3">
        <f t="shared" si="17"/>
        <v>11.979979204823636</v>
      </c>
      <c r="AB72" s="3">
        <f t="shared" si="18"/>
        <v>5.483273568089515</v>
      </c>
      <c r="AC72" s="3">
        <f t="shared" si="19"/>
        <v>0</v>
      </c>
    </row>
    <row r="73" spans="1:29" ht="12.75">
      <c r="A73" s="10">
        <f t="shared" si="13"/>
        <v>0.38074298711144855</v>
      </c>
      <c r="B73" s="3">
        <f t="shared" si="4"/>
        <v>30</v>
      </c>
      <c r="C73" s="11">
        <f t="shared" si="5"/>
        <v>-0.00010824978840087215</v>
      </c>
      <c r="D73" s="3">
        <f t="shared" si="6"/>
        <v>52.074085157826914</v>
      </c>
      <c r="E73" s="11">
        <f t="shared" si="7"/>
        <v>-4.694100749149916E-05</v>
      </c>
      <c r="F73" s="3">
        <f t="shared" si="8"/>
        <v>68.80000725366403</v>
      </c>
      <c r="G73" s="11">
        <f t="shared" si="9"/>
        <v>2.7308552189214595E-07</v>
      </c>
      <c r="H73" s="3">
        <f t="shared" si="10"/>
        <v>68.80042349315583</v>
      </c>
      <c r="I73" s="11">
        <f t="shared" si="11"/>
        <v>1.280755630862054E-07</v>
      </c>
      <c r="J73" s="3">
        <f t="shared" si="20"/>
        <v>68.77971068707174</v>
      </c>
      <c r="K73" s="1">
        <f>0</f>
        <v>0</v>
      </c>
      <c r="L73" s="10">
        <f t="shared" si="14"/>
        <v>0.38074298711144855</v>
      </c>
      <c r="N73" s="9">
        <f t="shared" si="0"/>
        <v>-0.00010873697131414818</v>
      </c>
      <c r="O73" s="9">
        <f t="shared" si="1"/>
        <v>-4.696426487500652E-05</v>
      </c>
      <c r="P73" s="9">
        <f t="shared" si="2"/>
        <v>1.9993906197983438E-07</v>
      </c>
      <c r="Q73" s="9">
        <f t="shared" si="3"/>
        <v>9.330521623239838E-08</v>
      </c>
      <c r="S73" s="11">
        <f t="shared" si="21"/>
        <v>0.03665105952050132</v>
      </c>
      <c r="T73" s="11">
        <f t="shared" si="21"/>
        <v>0.0317860951258762</v>
      </c>
      <c r="U73" s="11">
        <f t="shared" si="21"/>
        <v>4.612300459205798</v>
      </c>
      <c r="V73" s="11">
        <f t="shared" si="21"/>
        <v>9.834448099812901</v>
      </c>
      <c r="W73" s="11">
        <f>0</f>
        <v>0</v>
      </c>
      <c r="Y73" s="3">
        <f t="shared" si="15"/>
        <v>-5500.355545737737</v>
      </c>
      <c r="Z73" s="3">
        <f t="shared" si="16"/>
        <v>-2385.1522916815593</v>
      </c>
      <c r="AA73" s="3">
        <f t="shared" si="17"/>
        <v>13.875939038676655</v>
      </c>
      <c r="AB73" s="3">
        <f t="shared" si="18"/>
        <v>6.507736819640911</v>
      </c>
      <c r="AC73" s="3">
        <f t="shared" si="19"/>
        <v>0</v>
      </c>
    </row>
    <row r="74" spans="1:29" ht="12.75">
      <c r="A74" s="10">
        <f t="shared" si="13"/>
        <v>0.387793783169068</v>
      </c>
      <c r="B74" s="3">
        <f t="shared" si="4"/>
        <v>30</v>
      </c>
      <c r="C74" s="11">
        <f t="shared" si="5"/>
        <v>-0.00010922333643820094</v>
      </c>
      <c r="D74" s="3">
        <f t="shared" si="6"/>
        <v>30.229325572014275</v>
      </c>
      <c r="E74" s="11">
        <f t="shared" si="7"/>
        <v>-0.00010872800194504298</v>
      </c>
      <c r="F74" s="3">
        <f t="shared" si="8"/>
        <v>52.48536327608914</v>
      </c>
      <c r="G74" s="11">
        <f t="shared" si="9"/>
        <v>-4.5989287793977346E-05</v>
      </c>
      <c r="H74" s="3">
        <f t="shared" si="10"/>
        <v>68.83813891065337</v>
      </c>
      <c r="I74" s="11">
        <f t="shared" si="11"/>
        <v>1.651574449281507E-07</v>
      </c>
      <c r="J74" s="3">
        <f t="shared" si="20"/>
        <v>68.8457156297273</v>
      </c>
      <c r="K74" s="1">
        <f>0</f>
        <v>0</v>
      </c>
      <c r="L74" s="10">
        <f t="shared" si="14"/>
        <v>0.387793783169068</v>
      </c>
      <c r="N74" s="9">
        <f t="shared" si="0"/>
        <v>-0.00010920808205269373</v>
      </c>
      <c r="O74" s="9">
        <f t="shared" si="1"/>
        <v>-0.00010875804134014331</v>
      </c>
      <c r="P74" s="9">
        <f t="shared" si="2"/>
        <v>-4.601548638863625E-05</v>
      </c>
      <c r="Q74" s="9">
        <f t="shared" si="3"/>
        <v>7.185866152262912E-08</v>
      </c>
      <c r="S74" s="11">
        <f t="shared" si="21"/>
        <v>0.036558595506187015</v>
      </c>
      <c r="T74" s="11">
        <f t="shared" si="21"/>
        <v>0.03660553084288111</v>
      </c>
      <c r="U74" s="11">
        <f t="shared" si="21"/>
        <v>0.030984019929544963</v>
      </c>
      <c r="V74" s="11">
        <f t="shared" si="21"/>
        <v>7.626374206585415</v>
      </c>
      <c r="W74" s="11">
        <f>0</f>
        <v>0</v>
      </c>
      <c r="Y74" s="3">
        <f t="shared" si="15"/>
        <v>-5549.823174499591</v>
      </c>
      <c r="Z74" s="3">
        <f t="shared" si="16"/>
        <v>-5524.654387874834</v>
      </c>
      <c r="AA74" s="3">
        <f t="shared" si="17"/>
        <v>-2336.793797927591</v>
      </c>
      <c r="AB74" s="3">
        <f t="shared" si="18"/>
        <v>8.391930197279809</v>
      </c>
      <c r="AC74" s="3">
        <f t="shared" si="19"/>
        <v>0</v>
      </c>
    </row>
    <row r="75" spans="1:29" ht="12.75">
      <c r="A75" s="10">
        <f t="shared" si="13"/>
        <v>0.3948445792266874</v>
      </c>
      <c r="B75" s="3">
        <f t="shared" si="4"/>
        <v>30</v>
      </c>
      <c r="C75" s="11">
        <f t="shared" si="5"/>
        <v>-0.00010919285331934497</v>
      </c>
      <c r="D75" s="3">
        <f t="shared" si="6"/>
        <v>30.07014447680839</v>
      </c>
      <c r="E75" s="11">
        <f t="shared" si="7"/>
        <v>-0.0001092376928668634</v>
      </c>
      <c r="F75" s="3">
        <f t="shared" si="8"/>
        <v>30.297589783214676</v>
      </c>
      <c r="G75" s="11">
        <f t="shared" si="9"/>
        <v>-0.00010875252016822466</v>
      </c>
      <c r="H75" s="3">
        <f t="shared" si="10"/>
        <v>53.115465417101774</v>
      </c>
      <c r="I75" s="11">
        <f t="shared" si="11"/>
        <v>-4.4467726905067456E-05</v>
      </c>
      <c r="J75" s="3">
        <f t="shared" si="20"/>
        <v>68.89654908818359</v>
      </c>
      <c r="K75" s="1">
        <f>0</f>
        <v>0</v>
      </c>
      <c r="L75" s="10">
        <f t="shared" si="14"/>
        <v>0.3948445792266874</v>
      </c>
      <c r="N75" s="9">
        <f t="shared" si="0"/>
        <v>-0.00010922250908503454</v>
      </c>
      <c r="O75" s="9">
        <f t="shared" si="1"/>
        <v>-0.00010922483558840501</v>
      </c>
      <c r="P75" s="9">
        <f t="shared" si="2"/>
        <v>-0.00010880468909223452</v>
      </c>
      <c r="Q75" s="9">
        <f t="shared" si="3"/>
        <v>-4.453586841550988E-05</v>
      </c>
      <c r="S75" s="11">
        <f t="shared" si="21"/>
        <v>0.036561477362455644</v>
      </c>
      <c r="T75" s="11">
        <f t="shared" si="21"/>
        <v>0.03655723855617049</v>
      </c>
      <c r="U75" s="11">
        <f t="shared" si="21"/>
        <v>0.03660320227448947</v>
      </c>
      <c r="V75" s="11">
        <f t="shared" si="21"/>
        <v>0.030115210585433125</v>
      </c>
      <c r="W75" s="11">
        <f>0</f>
        <v>0</v>
      </c>
      <c r="Y75" s="3">
        <f t="shared" si="15"/>
        <v>-5548.274275473295</v>
      </c>
      <c r="Z75" s="3">
        <f t="shared" si="16"/>
        <v>-5550.55264901568</v>
      </c>
      <c r="AA75" s="3">
        <f t="shared" si="17"/>
        <v>-5525.900200424136</v>
      </c>
      <c r="AB75" s="3">
        <f t="shared" si="18"/>
        <v>-2259.480705707027</v>
      </c>
      <c r="AC75" s="3">
        <f t="shared" si="19"/>
        <v>0</v>
      </c>
    </row>
    <row r="76" spans="1:29" ht="12.75">
      <c r="A76" s="10">
        <f t="shared" si="13"/>
        <v>0.40189537528430685</v>
      </c>
      <c r="B76" s="3">
        <f t="shared" si="4"/>
        <v>30</v>
      </c>
      <c r="C76" s="11">
        <f t="shared" si="5"/>
        <v>-0.00010925211497033149</v>
      </c>
      <c r="D76" s="3">
        <f t="shared" si="6"/>
        <v>30.070967371520666</v>
      </c>
      <c r="E76" s="11">
        <f t="shared" si="7"/>
        <v>-0.00010920967538634087</v>
      </c>
      <c r="F76" s="3">
        <f t="shared" si="8"/>
        <v>30.14898239315469</v>
      </c>
      <c r="G76" s="11">
        <f t="shared" si="9"/>
        <v>-0.00010927656376269755</v>
      </c>
      <c r="H76" s="3">
        <f t="shared" si="10"/>
        <v>30.387941124712036</v>
      </c>
      <c r="I76" s="11">
        <f t="shared" si="11"/>
        <v>-0.00010884150191841054</v>
      </c>
      <c r="J76" s="3">
        <f t="shared" si="20"/>
        <v>37.39147831529674</v>
      </c>
      <c r="K76" s="1">
        <f>0</f>
        <v>0</v>
      </c>
      <c r="L76" s="10">
        <f t="shared" si="14"/>
        <v>0.40189537528430685</v>
      </c>
      <c r="N76" s="9">
        <f t="shared" si="0"/>
        <v>-0.0001092392708790066</v>
      </c>
      <c r="O76" s="9">
        <f t="shared" si="1"/>
        <v>-0.00010926143186359969</v>
      </c>
      <c r="P76" s="9">
        <f t="shared" si="2"/>
        <v>-0.00010930493141375584</v>
      </c>
      <c r="Q76" s="9">
        <f t="shared" si="3"/>
        <v>-6.429402968244763E-05</v>
      </c>
      <c r="S76" s="11">
        <f t="shared" si="21"/>
        <v>0.036555875591039025</v>
      </c>
      <c r="T76" s="11">
        <f t="shared" si="21"/>
        <v>0.03655988690754344</v>
      </c>
      <c r="U76" s="11">
        <f t="shared" si="21"/>
        <v>0.03655356549122426</v>
      </c>
      <c r="V76" s="11">
        <f t="shared" si="21"/>
        <v>0.0365947560919404</v>
      </c>
      <c r="W76" s="11">
        <f>0</f>
        <v>0</v>
      </c>
      <c r="Y76" s="3">
        <f t="shared" si="15"/>
        <v>-5551.285460580153</v>
      </c>
      <c r="Z76" s="3">
        <f t="shared" si="16"/>
        <v>-5549.129033259509</v>
      </c>
      <c r="AA76" s="3">
        <f t="shared" si="17"/>
        <v>-5552.527745231826</v>
      </c>
      <c r="AB76" s="3">
        <f t="shared" si="18"/>
        <v>-5530.421514233008</v>
      </c>
      <c r="AC76" s="3">
        <f t="shared" si="19"/>
        <v>0</v>
      </c>
    </row>
    <row r="77" spans="1:29" ht="12.75">
      <c r="A77" s="10">
        <f t="shared" si="13"/>
        <v>0.4089461713419263</v>
      </c>
      <c r="B77" s="3">
        <f t="shared" si="4"/>
        <v>30</v>
      </c>
      <c r="C77" s="11">
        <f t="shared" si="5"/>
        <v>-0.00010922644839118609</v>
      </c>
      <c r="D77" s="3">
        <f t="shared" si="6"/>
        <v>30.07880580820309</v>
      </c>
      <c r="E77" s="11">
        <f t="shared" si="7"/>
        <v>-0.00010929095892563785</v>
      </c>
      <c r="F77" s="3">
        <f t="shared" si="8"/>
        <v>30.164368377364696</v>
      </c>
      <c r="G77" s="11">
        <f t="shared" si="9"/>
        <v>-0.00010928978837975565</v>
      </c>
      <c r="H77" s="3">
        <f t="shared" si="10"/>
        <v>14.464679391932366</v>
      </c>
      <c r="I77" s="11">
        <f t="shared" si="11"/>
        <v>-6.478695408013838E-05</v>
      </c>
      <c r="J77" s="3">
        <f t="shared" si="20"/>
        <v>-8.09069206749022</v>
      </c>
      <c r="K77" s="1">
        <f>0</f>
        <v>0</v>
      </c>
      <c r="L77" s="10">
        <f t="shared" si="14"/>
        <v>0.4089461713419263</v>
      </c>
      <c r="N77" s="9">
        <f t="shared" si="0"/>
        <v>-0.0001092781103558512</v>
      </c>
      <c r="O77" s="9">
        <f t="shared" si="1"/>
        <v>-0.00010931927797377899</v>
      </c>
      <c r="P77" s="9">
        <f t="shared" si="2"/>
        <v>-6.480002167460353E-05</v>
      </c>
      <c r="Q77" s="9">
        <f t="shared" si="3"/>
        <v>-5.088488219203401E-07</v>
      </c>
      <c r="S77" s="11">
        <f t="shared" si="21"/>
        <v>0.03655830135242482</v>
      </c>
      <c r="T77" s="11">
        <f t="shared" si="21"/>
        <v>0.0365522055906632</v>
      </c>
      <c r="U77" s="11">
        <f t="shared" si="21"/>
        <v>0.036552316164104925</v>
      </c>
      <c r="V77" s="11">
        <f t="shared" si="21"/>
        <v>0.04031870695074697</v>
      </c>
      <c r="W77" s="11">
        <f>0</f>
        <v>0</v>
      </c>
      <c r="Y77" s="3">
        <f t="shared" si="15"/>
        <v>-5549.981298114544</v>
      </c>
      <c r="Z77" s="3">
        <f t="shared" si="16"/>
        <v>-5553.25918790234</v>
      </c>
      <c r="AA77" s="3">
        <f t="shared" si="17"/>
        <v>-5553.199710478598</v>
      </c>
      <c r="AB77" s="3">
        <f t="shared" si="18"/>
        <v>-3291.9351384457227</v>
      </c>
      <c r="AC77" s="3">
        <f t="shared" si="19"/>
        <v>0</v>
      </c>
    </row>
    <row r="78" spans="1:29" ht="12.75">
      <c r="A78" s="10">
        <f t="shared" si="13"/>
        <v>0.4159969673995457</v>
      </c>
      <c r="B78" s="3">
        <f t="shared" si="4"/>
        <v>30</v>
      </c>
      <c r="C78" s="11">
        <f t="shared" si="5"/>
        <v>-0.0001093296853894944</v>
      </c>
      <c r="D78" s="3">
        <f t="shared" si="6"/>
        <v>30.093366977495187</v>
      </c>
      <c r="E78" s="11">
        <f t="shared" si="7"/>
        <v>-0.00010930641638770936</v>
      </c>
      <c r="F78" s="3">
        <f t="shared" si="8"/>
        <v>14.415013672714995</v>
      </c>
      <c r="G78" s="11">
        <f t="shared" si="9"/>
        <v>-6.485931241802127E-05</v>
      </c>
      <c r="H78" s="3">
        <f t="shared" si="10"/>
        <v>-8.281603201309538</v>
      </c>
      <c r="I78" s="11">
        <f t="shared" si="11"/>
        <v>-5.397452638277272E-07</v>
      </c>
      <c r="J78" s="3">
        <f t="shared" si="20"/>
        <v>-8.450656265285396</v>
      </c>
      <c r="K78" s="1">
        <f>0</f>
        <v>0</v>
      </c>
      <c r="L78" s="10">
        <f t="shared" si="14"/>
        <v>0.4159969673995457</v>
      </c>
      <c r="N78" s="9">
        <f t="shared" si="0"/>
        <v>-0.00010935793831166493</v>
      </c>
      <c r="O78" s="9">
        <f t="shared" si="1"/>
        <v>-6.487459865632601E-05</v>
      </c>
      <c r="P78" s="9">
        <f t="shared" si="2"/>
        <v>-6.151236448271192E-07</v>
      </c>
      <c r="Q78" s="9">
        <f t="shared" si="3"/>
        <v>-3.0893508068490224E-08</v>
      </c>
      <c r="S78" s="11">
        <f t="shared" si="21"/>
        <v>0.036548548083407933</v>
      </c>
      <c r="T78" s="11">
        <f t="shared" si="21"/>
        <v>0.03655074554937088</v>
      </c>
      <c r="U78" s="11">
        <f t="shared" si="21"/>
        <v>0.04032244535506968</v>
      </c>
      <c r="V78" s="11">
        <f t="shared" si="21"/>
        <v>2.3336054291485486</v>
      </c>
      <c r="W78" s="11">
        <f>0</f>
        <v>0</v>
      </c>
      <c r="Y78" s="3">
        <f t="shared" si="15"/>
        <v>-5555.226945284473</v>
      </c>
      <c r="Z78" s="3">
        <f t="shared" si="16"/>
        <v>-5554.044607795386</v>
      </c>
      <c r="AA78" s="3">
        <f t="shared" si="17"/>
        <v>-3295.6117884506234</v>
      </c>
      <c r="AB78" s="3">
        <f t="shared" si="18"/>
        <v>-27.425373287441904</v>
      </c>
      <c r="AC78" s="3">
        <f t="shared" si="19"/>
        <v>0</v>
      </c>
    </row>
    <row r="79" spans="1:29" ht="12.75">
      <c r="A79" s="10">
        <f t="shared" si="13"/>
        <v>0.42304776345716516</v>
      </c>
      <c r="B79" s="3">
        <f t="shared" si="4"/>
        <v>30</v>
      </c>
      <c r="C79" s="11">
        <f t="shared" si="5"/>
        <v>-0.00010938614367093516</v>
      </c>
      <c r="D79" s="3">
        <f t="shared" si="6"/>
        <v>14.35672328535436</v>
      </c>
      <c r="E79" s="11">
        <f t="shared" si="7"/>
        <v>-6.495588617418459E-05</v>
      </c>
      <c r="F79" s="3">
        <f t="shared" si="8"/>
        <v>-8.320051273163841</v>
      </c>
      <c r="G79" s="11">
        <f t="shared" si="9"/>
        <v>-6.482796917586358E-07</v>
      </c>
      <c r="H79" s="3">
        <f t="shared" si="10"/>
        <v>-8.488270033629512</v>
      </c>
      <c r="I79" s="11">
        <f t="shared" si="11"/>
        <v>-1.0634074718525656E-07</v>
      </c>
      <c r="J79" s="3">
        <f t="shared" si="20"/>
        <v>-8.472510608598965</v>
      </c>
      <c r="K79" s="1">
        <f>0</f>
        <v>0</v>
      </c>
      <c r="L79" s="10">
        <f t="shared" si="14"/>
        <v>0.42304776345716516</v>
      </c>
      <c r="N79" s="9">
        <f t="shared" si="0"/>
        <v>-6.501219477851613E-05</v>
      </c>
      <c r="O79" s="9">
        <f t="shared" si="1"/>
        <v>-7.456733813643716E-07</v>
      </c>
      <c r="P79" s="9">
        <f t="shared" si="2"/>
        <v>-1.3947754697243013E-07</v>
      </c>
      <c r="Q79" s="9">
        <f t="shared" si="3"/>
        <v>-7.543803331431281E-08</v>
      </c>
      <c r="S79" s="11">
        <f t="shared" si="21"/>
        <v>0.03654321839196038</v>
      </c>
      <c r="T79" s="11">
        <f t="shared" si="21"/>
        <v>0.04032724502033453</v>
      </c>
      <c r="U79" s="11">
        <f t="shared" si="21"/>
        <v>1.942915217055033</v>
      </c>
      <c r="V79" s="11">
        <f t="shared" si="21"/>
        <v>11.844495279230353</v>
      </c>
      <c r="W79" s="11">
        <f>0</f>
        <v>0</v>
      </c>
      <c r="Y79" s="3">
        <f t="shared" si="15"/>
        <v>-5558.0956864248765</v>
      </c>
      <c r="Z79" s="3">
        <f t="shared" si="16"/>
        <v>-3300.51886497366</v>
      </c>
      <c r="AA79" s="3">
        <f t="shared" si="17"/>
        <v>-32.940191850989656</v>
      </c>
      <c r="AB79" s="3">
        <f t="shared" si="18"/>
        <v>-5.40335392021522</v>
      </c>
      <c r="AC79" s="3">
        <f t="shared" si="19"/>
        <v>0</v>
      </c>
    </row>
    <row r="80" spans="1:29" ht="12.75">
      <c r="A80" s="10">
        <f t="shared" si="13"/>
        <v>0.4300985595147846</v>
      </c>
      <c r="B80" s="3">
        <f t="shared" si="4"/>
        <v>30</v>
      </c>
      <c r="C80" s="11">
        <f t="shared" si="5"/>
        <v>-2.0682664244926186E-05</v>
      </c>
      <c r="D80" s="3">
        <f t="shared" si="6"/>
        <v>-8.380828166242027</v>
      </c>
      <c r="E80" s="11">
        <f t="shared" si="7"/>
        <v>-8.199061225158175E-07</v>
      </c>
      <c r="F80" s="3">
        <f t="shared" si="8"/>
        <v>-8.534483503686996</v>
      </c>
      <c r="G80" s="11">
        <f t="shared" si="9"/>
        <v>-2.3694578799849827E-07</v>
      </c>
      <c r="H80" s="3">
        <f t="shared" si="10"/>
        <v>-8.510921032216617</v>
      </c>
      <c r="I80" s="11">
        <f t="shared" si="11"/>
        <v>-1.0857423392043133E-07</v>
      </c>
      <c r="J80" s="3">
        <f t="shared" si="20"/>
        <v>-8.52587614660444</v>
      </c>
      <c r="K80" s="1">
        <f>0</f>
        <v>0</v>
      </c>
      <c r="L80" s="10">
        <f t="shared" si="14"/>
        <v>0.4300985595147846</v>
      </c>
      <c r="N80" s="9">
        <f t="shared" si="0"/>
        <v>4.349267287739424E-05</v>
      </c>
      <c r="O80" s="9">
        <f t="shared" si="1"/>
        <v>-3.1113470435394084E-07</v>
      </c>
      <c r="P80" s="9">
        <f t="shared" si="2"/>
        <v>-2.0601345223397872E-07</v>
      </c>
      <c r="Q80" s="9">
        <f t="shared" si="3"/>
        <v>-3.3142025358815694E-08</v>
      </c>
      <c r="S80" s="11">
        <f t="shared" si="21"/>
        <v>0.06089894721056499</v>
      </c>
      <c r="T80" s="11">
        <f t="shared" si="21"/>
        <v>1.5362154805732662</v>
      </c>
      <c r="U80" s="11">
        <f t="shared" si="21"/>
        <v>5.315783364056181</v>
      </c>
      <c r="V80" s="11">
        <f t="shared" si="21"/>
        <v>11.600841493836036</v>
      </c>
      <c r="W80" s="11">
        <f>0</f>
        <v>0</v>
      </c>
      <c r="Y80" s="3">
        <f t="shared" si="15"/>
        <v>-1050.9212873370827</v>
      </c>
      <c r="Z80" s="3">
        <f t="shared" si="16"/>
        <v>-41.66082220192005</v>
      </c>
      <c r="AA80" s="3">
        <f t="shared" si="17"/>
        <v>-12.03961779796179</v>
      </c>
      <c r="AB80" s="3">
        <f t="shared" si="18"/>
        <v>-5.516841173461909</v>
      </c>
      <c r="AC80" s="3">
        <f t="shared" si="19"/>
        <v>0</v>
      </c>
    </row>
    <row r="81" spans="1:29" ht="12.75">
      <c r="A81" s="10">
        <f t="shared" si="13"/>
        <v>0.43714935557240403</v>
      </c>
      <c r="B81" s="3">
        <f t="shared" si="4"/>
        <v>30</v>
      </c>
      <c r="C81" s="11">
        <f t="shared" si="5"/>
        <v>0.0001076194755822015</v>
      </c>
      <c r="D81" s="3">
        <f t="shared" si="6"/>
        <v>7.006778015618622</v>
      </c>
      <c r="E81" s="11">
        <f t="shared" si="7"/>
        <v>4.369728546679205E-05</v>
      </c>
      <c r="F81" s="3">
        <f t="shared" si="8"/>
        <v>-8.571664458861541</v>
      </c>
      <c r="G81" s="11">
        <f t="shared" si="9"/>
        <v>-2.801898400953339E-07</v>
      </c>
      <c r="H81" s="3">
        <f t="shared" si="10"/>
        <v>-8.572064782623555</v>
      </c>
      <c r="I81" s="11">
        <f t="shared" si="11"/>
        <v>-1.305748109599945E-07</v>
      </c>
      <c r="J81" s="3">
        <f t="shared" si="20"/>
        <v>-8.549321111115846</v>
      </c>
      <c r="K81" s="1">
        <f>0</f>
        <v>0</v>
      </c>
      <c r="L81" s="10">
        <f t="shared" si="14"/>
        <v>0.43714935557240403</v>
      </c>
      <c r="N81" s="9">
        <f t="shared" si="0"/>
        <v>0.00010810189370985295</v>
      </c>
      <c r="O81" s="9">
        <f t="shared" si="1"/>
        <v>4.371854784816179E-05</v>
      </c>
      <c r="P81" s="9">
        <f t="shared" si="2"/>
        <v>-2.0476206322149356E-07</v>
      </c>
      <c r="Q81" s="9">
        <f t="shared" si="3"/>
        <v>-9.742514400937456E-08</v>
      </c>
      <c r="S81" s="11">
        <f t="shared" si="21"/>
        <v>0.036711392123798245</v>
      </c>
      <c r="T81" s="11">
        <f t="shared" si="21"/>
        <v>0.02995819444851357</v>
      </c>
      <c r="U81" s="11">
        <f t="shared" si="21"/>
        <v>4.49535385578949</v>
      </c>
      <c r="V81" s="11">
        <f t="shared" si="21"/>
        <v>9.64621329922125</v>
      </c>
      <c r="W81" s="11">
        <f>0</f>
        <v>0</v>
      </c>
      <c r="Y81" s="3">
        <f t="shared" si="15"/>
        <v>5468.328281214264</v>
      </c>
      <c r="Z81" s="3">
        <f t="shared" si="16"/>
        <v>2220.3332680973463</v>
      </c>
      <c r="AA81" s="3">
        <f t="shared" si="17"/>
        <v>-14.23692150898766</v>
      </c>
      <c r="AB81" s="3">
        <f t="shared" si="18"/>
        <v>-6.634727847575875</v>
      </c>
      <c r="AC81" s="3">
        <f t="shared" si="19"/>
        <v>0</v>
      </c>
    </row>
    <row r="82" spans="1:29" ht="12.75">
      <c r="A82" s="10">
        <f t="shared" si="13"/>
        <v>0.44420015163002347</v>
      </c>
      <c r="B82" s="3">
        <f t="shared" si="4"/>
        <v>30</v>
      </c>
      <c r="C82" s="11">
        <f t="shared" si="5"/>
        <v>0.00010858350544798335</v>
      </c>
      <c r="D82" s="3">
        <f t="shared" si="6"/>
        <v>29.774824832655106</v>
      </c>
      <c r="E82" s="11">
        <f t="shared" si="7"/>
        <v>0.00010809228952660055</v>
      </c>
      <c r="F82" s="3">
        <f t="shared" si="8"/>
        <v>6.653409451744247</v>
      </c>
      <c r="G82" s="11">
        <f t="shared" si="9"/>
        <v>4.2906906075300454E-05</v>
      </c>
      <c r="H82" s="3">
        <f t="shared" si="10"/>
        <v>-8.610028746527467</v>
      </c>
      <c r="I82" s="11">
        <f t="shared" si="11"/>
        <v>-1.7159979333939953E-07</v>
      </c>
      <c r="J82" s="3">
        <f t="shared" si="20"/>
        <v>-8.618240527448707</v>
      </c>
      <c r="K82" s="1">
        <f>0</f>
        <v>0</v>
      </c>
      <c r="L82" s="10">
        <f t="shared" si="14"/>
        <v>0.44420015163002347</v>
      </c>
      <c r="N82" s="9">
        <f t="shared" si="0"/>
        <v>0.00010856536694736246</v>
      </c>
      <c r="O82" s="9">
        <f t="shared" si="1"/>
        <v>0.00010812441539435422</v>
      </c>
      <c r="P82" s="9">
        <f t="shared" si="2"/>
        <v>4.29326695495387E-05</v>
      </c>
      <c r="Q82" s="9">
        <f t="shared" si="3"/>
        <v>-7.418179786972771E-08</v>
      </c>
      <c r="S82" s="11">
        <f t="shared" si="21"/>
        <v>0.036619265414770945</v>
      </c>
      <c r="T82" s="11">
        <f t="shared" si="21"/>
        <v>0.036666100654100225</v>
      </c>
      <c r="U82" s="11">
        <f t="shared" si="21"/>
        <v>0.030012037268701858</v>
      </c>
      <c r="V82" s="11">
        <f t="shared" si="21"/>
        <v>7.340058245492099</v>
      </c>
      <c r="W82" s="11">
        <f>0</f>
        <v>0</v>
      </c>
      <c r="Y82" s="3">
        <f t="shared" si="15"/>
        <v>5517.312275518934</v>
      </c>
      <c r="Z82" s="3">
        <f t="shared" si="16"/>
        <v>5492.352760518988</v>
      </c>
      <c r="AA82" s="3">
        <f t="shared" si="17"/>
        <v>2180.172749232142</v>
      </c>
      <c r="AB82" s="3">
        <f t="shared" si="18"/>
        <v>-8.719276858505262</v>
      </c>
      <c r="AC82" s="3">
        <f t="shared" si="19"/>
        <v>0</v>
      </c>
    </row>
    <row r="83" spans="1:29" ht="12.75">
      <c r="A83" s="10">
        <f t="shared" si="13"/>
        <v>0.4512509476876429</v>
      </c>
      <c r="B83" s="3">
        <f t="shared" si="4"/>
        <v>30</v>
      </c>
      <c r="C83" s="11">
        <f t="shared" si="5"/>
        <v>0.00010854725881981755</v>
      </c>
      <c r="D83" s="3">
        <f t="shared" si="6"/>
        <v>29.930791060346507</v>
      </c>
      <c r="E83" s="11">
        <f t="shared" si="7"/>
        <v>0.00010859707015032529</v>
      </c>
      <c r="F83" s="3">
        <f t="shared" si="8"/>
        <v>29.707264797419555</v>
      </c>
      <c r="G83" s="11">
        <f t="shared" si="9"/>
        <v>0.0001081190219066595</v>
      </c>
      <c r="H83" s="3">
        <f t="shared" si="10"/>
        <v>6.115296583212194</v>
      </c>
      <c r="I83" s="11">
        <f t="shared" si="11"/>
        <v>4.16501569955936E-05</v>
      </c>
      <c r="J83" s="3">
        <f t="shared" si="20"/>
        <v>-8.670717393289541</v>
      </c>
      <c r="K83" s="1">
        <f>0</f>
        <v>0</v>
      </c>
      <c r="L83" s="10">
        <f t="shared" si="14"/>
        <v>0.4512509476876429</v>
      </c>
      <c r="N83" s="9">
        <f aca="true" t="shared" si="22" ref="N83:N146">((B83-D83)+$B$14*(C83+E83))/((2*$B$14)+$B$15*(S83*ABS(C83)+T83*ABS(E83)))</f>
        <v>0.00010857900610637054</v>
      </c>
      <c r="O83" s="9">
        <f aca="true" t="shared" si="23" ref="O83:O146">((D83-F83)+$B$14*(E83+G83))/((2*$B$14)+$B$15*(T83*ABS(E83)+U83*ABS(G83)))</f>
        <v>0.00010858315755878049</v>
      </c>
      <c r="P83" s="9">
        <f aca="true" t="shared" si="24" ref="P83:P146">((F83-H83)+$B$14*(G83+I83))/((2*$B$14)+$B$15*(U83*ABS(G83)+V83*ABS(I83)))</f>
        <v>0.00010817475887954723</v>
      </c>
      <c r="Q83" s="9">
        <f aca="true" t="shared" si="25" ref="Q83:Q146">((H83-J83)+$B$14*(I83+K83))/((2*$B$14)+$B$15*(V83*ABS(I83)+W83*ABS(K83)))</f>
        <v>4.172114773138527E-05</v>
      </c>
      <c r="S83" s="11">
        <f t="shared" si="21"/>
        <v>0.0366227137356725</v>
      </c>
      <c r="T83" s="11">
        <f t="shared" si="21"/>
        <v>0.03661797525045019</v>
      </c>
      <c r="U83" s="11">
        <f t="shared" si="21"/>
        <v>0.03666354609647137</v>
      </c>
      <c r="V83" s="11">
        <f t="shared" si="21"/>
        <v>0.03047587809528847</v>
      </c>
      <c r="W83" s="11">
        <f>0</f>
        <v>0</v>
      </c>
      <c r="Y83" s="3">
        <f t="shared" si="15"/>
        <v>5515.470522798755</v>
      </c>
      <c r="Z83" s="3">
        <f t="shared" si="16"/>
        <v>5518.001521076408</v>
      </c>
      <c r="AA83" s="3">
        <f t="shared" si="17"/>
        <v>5493.7110781386355</v>
      </c>
      <c r="AB83" s="3">
        <f t="shared" si="18"/>
        <v>2116.3151946606013</v>
      </c>
      <c r="AC83" s="3">
        <f t="shared" si="19"/>
        <v>0</v>
      </c>
    </row>
    <row r="84" spans="1:29" ht="12.75">
      <c r="A84" s="10">
        <f t="shared" si="13"/>
        <v>0.45830174374526234</v>
      </c>
      <c r="B84" s="3">
        <f aca="true" t="shared" si="26" ref="B84:B147">$B$5</f>
        <v>30</v>
      </c>
      <c r="C84" s="11">
        <f aca="true" t="shared" si="27" ref="C84:C147">((B84-D83)+$B$14*E83-$B$15*T83*N83*ABS(E83))/($B$14+$B$15*S83*ABS(N83))</f>
        <v>0.00010861070022014236</v>
      </c>
      <c r="D84" s="3">
        <f aca="true" t="shared" si="28" ref="D84:D147">(B83+$B$14*C83-$B$15*S83*N83*ABS(C83))-($B$14+$B$15*T83*ABS(N83))*E84</f>
        <v>29.929322672923455</v>
      </c>
      <c r="E84" s="11">
        <f aca="true" t="shared" si="29" ref="E84:E147">((B83+$B$14*C83-$B$15*S83*N83*ABS(C83))-(F83-$B$14*G83+$B$15*U83*O83*ABS(G83)))/(($B$14+$B$15*T83*ABS(N83))+($B$14+$B$15*T83*ABS(O83)))</f>
        <v>0.00010856512029033145</v>
      </c>
      <c r="F84" s="3">
        <f aca="true" t="shared" si="30" ref="F84:F147">(D83+$B$14*E83-$B$15*T83*O83*ABS(E83))-($B$14+$B$15*U83*ABS(O83))*G84</f>
        <v>29.85171694269708</v>
      </c>
      <c r="G84" s="11">
        <f aca="true" t="shared" si="31" ref="G84:G147">((D83+$B$14*E83-$B$15*T83*O83*ABS(E83))-(H83-$B$14*I83+$B$15*V83*P83*ABS(I83)))/(($B$14+$B$15*U83*ABS(O83))+($B$14+$B$15*U83*ABS(P83)))</f>
        <v>0.00010863845948781318</v>
      </c>
      <c r="H84" s="3">
        <f aca="true" t="shared" si="32" ref="H84:H147">(F83+$B$14*G83-$B$15*U83*P83*ABS(G83))-($B$14+$B$15*V83*ABS(P83))*I84</f>
        <v>29.615210306359366</v>
      </c>
      <c r="I84" s="11">
        <f aca="true" t="shared" si="33" ref="I84:I147">((F83+$B$14*G83-$B$15*U83*P83*ABS(G83))-(J83-$B$14*K83+$B$15*W83*Q83*ABS(K83)))/(($B$14+$B$15*V83*ABS(P83))+($B$14+$B$15*V83*ABS(Q83)))</f>
        <v>0.00010821370369925646</v>
      </c>
      <c r="J84" s="3">
        <f aca="true" t="shared" si="34" ref="J84:J147">H83+$B$14*I83-$B$15*V83*Q83*ABS(I83)</f>
        <v>20.8431948479637</v>
      </c>
      <c r="K84" s="1">
        <f>0</f>
        <v>0</v>
      </c>
      <c r="L84" s="10">
        <f t="shared" si="14"/>
        <v>0.45830174374526234</v>
      </c>
      <c r="N84" s="9">
        <f t="shared" si="22"/>
        <v>0.00010859680321258272</v>
      </c>
      <c r="O84" s="9">
        <f t="shared" si="23"/>
        <v>0.00010862044873211318</v>
      </c>
      <c r="P84" s="9">
        <f t="shared" si="24"/>
        <v>0.00010866942909763663</v>
      </c>
      <c r="Q84" s="9">
        <f t="shared" si="25"/>
        <v>6.647926669361501E-05</v>
      </c>
      <c r="S84" s="11">
        <f t="shared" si="21"/>
        <v>0.03661667904054598</v>
      </c>
      <c r="T84" s="11">
        <f t="shared" si="21"/>
        <v>0.036621014333643745</v>
      </c>
      <c r="U84" s="11">
        <f t="shared" si="21"/>
        <v>0.0366140396860624</v>
      </c>
      <c r="V84" s="11">
        <f t="shared" si="21"/>
        <v>0.03665450358086941</v>
      </c>
      <c r="W84" s="11">
        <f>0</f>
        <v>0</v>
      </c>
      <c r="Y84" s="3">
        <f t="shared" si="15"/>
        <v>5518.69408806628</v>
      </c>
      <c r="Z84" s="3">
        <f t="shared" si="16"/>
        <v>5516.37809444252</v>
      </c>
      <c r="AA84" s="3">
        <f t="shared" si="17"/>
        <v>5520.104583589037</v>
      </c>
      <c r="AB84" s="3">
        <f t="shared" si="18"/>
        <v>5498.522020780505</v>
      </c>
      <c r="AC84" s="3">
        <f t="shared" si="19"/>
        <v>0</v>
      </c>
    </row>
    <row r="85" spans="1:29" ht="12.75">
      <c r="A85" s="10">
        <f aca="true" t="shared" si="35" ref="A85:A148">A84+$B$11</f>
        <v>0.46535253980288177</v>
      </c>
      <c r="B85" s="3">
        <f t="shared" si="26"/>
        <v>30</v>
      </c>
      <c r="C85" s="11">
        <f t="shared" si="27"/>
        <v>0.00010858292948077234</v>
      </c>
      <c r="D85" s="3">
        <f t="shared" si="28"/>
        <v>29.920959149960765</v>
      </c>
      <c r="E85" s="11">
        <f t="shared" si="29"/>
        <v>0.00010865205877124254</v>
      </c>
      <c r="F85" s="3">
        <f t="shared" si="30"/>
        <v>29.83439236971691</v>
      </c>
      <c r="G85" s="11">
        <f t="shared" si="31"/>
        <v>0.00010865140748568257</v>
      </c>
      <c r="H85" s="3">
        <f t="shared" si="32"/>
        <v>44.540436954001095</v>
      </c>
      <c r="I85" s="11">
        <f t="shared" si="33"/>
        <v>6.696290190200318E-05</v>
      </c>
      <c r="J85" s="3">
        <f t="shared" si="34"/>
        <v>67.87122139437234</v>
      </c>
      <c r="K85" s="1">
        <f>0</f>
        <v>0</v>
      </c>
      <c r="L85" s="10">
        <f aca="true" t="shared" si="36" ref="L85:L148">L84+$B$11</f>
        <v>0.46535253980288177</v>
      </c>
      <c r="N85" s="9">
        <f t="shared" si="22"/>
        <v>0.00010863815737121481</v>
      </c>
      <c r="O85" s="9">
        <f t="shared" si="23"/>
        <v>0.00010868297691019983</v>
      </c>
      <c r="P85" s="9">
        <f t="shared" si="24"/>
        <v>6.697138754196604E-05</v>
      </c>
      <c r="Q85" s="9">
        <f t="shared" si="25"/>
        <v>5.006889429243656E-07</v>
      </c>
      <c r="S85" s="11">
        <f t="shared" si="21"/>
        <v>0.03661932019986564</v>
      </c>
      <c r="T85" s="11">
        <f t="shared" si="21"/>
        <v>0.03661274692503583</v>
      </c>
      <c r="U85" s="11">
        <f t="shared" si="21"/>
        <v>0.036612808832965325</v>
      </c>
      <c r="V85" s="11">
        <f t="shared" si="21"/>
        <v>0.04038217437709337</v>
      </c>
      <c r="W85" s="11">
        <f>0</f>
        <v>0</v>
      </c>
      <c r="Y85" s="3">
        <f aca="true" t="shared" si="37" ref="Y85:Y148">4*C85/(3.1415927*$B$6*0.000001139)</f>
        <v>5517.283009647009</v>
      </c>
      <c r="Z85" s="3">
        <f aca="true" t="shared" si="38" ref="Z85:Z148">4*E85/(3.1415927*$B$6*0.000001139)</f>
        <v>5520.795586270277</v>
      </c>
      <c r="AA85" s="3">
        <f aca="true" t="shared" si="39" ref="AA85:AA148">4*G85/(3.1415927*$B$6*0.000001139)</f>
        <v>5520.762493345159</v>
      </c>
      <c r="AB85" s="3">
        <f aca="true" t="shared" si="40" ref="AB85:AB148">4*I85/(3.1415927*$B$6*0.000001139)</f>
        <v>3402.4987418119313</v>
      </c>
      <c r="AC85" s="3">
        <f aca="true" t="shared" si="41" ref="AC85:AC148">4*K85/(3.1415927*$B$6*0.000001139)</f>
        <v>0</v>
      </c>
    </row>
    <row r="86" spans="1:29" ht="12.75">
      <c r="A86" s="10">
        <f t="shared" si="35"/>
        <v>0.4724033358605012</v>
      </c>
      <c r="B86" s="3">
        <f t="shared" si="26"/>
        <v>30</v>
      </c>
      <c r="C86" s="11">
        <f t="shared" si="27"/>
        <v>0.00010869329271998592</v>
      </c>
      <c r="D86" s="3">
        <f t="shared" si="28"/>
        <v>29.905106280068118</v>
      </c>
      <c r="E86" s="11">
        <f t="shared" si="29"/>
        <v>0.00010866906125288719</v>
      </c>
      <c r="F86" s="3">
        <f t="shared" si="30"/>
        <v>44.59033698248608</v>
      </c>
      <c r="G86" s="11">
        <f t="shared" si="31"/>
        <v>6.70311659102797E-05</v>
      </c>
      <c r="H86" s="3">
        <f t="shared" si="32"/>
        <v>68.05806695537319</v>
      </c>
      <c r="I86" s="11">
        <f t="shared" si="33"/>
        <v>5.282510816298876E-07</v>
      </c>
      <c r="J86" s="3">
        <f t="shared" si="34"/>
        <v>68.22541322094376</v>
      </c>
      <c r="K86" s="1">
        <f>0</f>
        <v>0</v>
      </c>
      <c r="L86" s="10">
        <f t="shared" si="36"/>
        <v>0.4724033358605012</v>
      </c>
      <c r="N86" s="9">
        <f t="shared" si="22"/>
        <v>0.0001087241395610853</v>
      </c>
      <c r="O86" s="9">
        <f t="shared" si="23"/>
        <v>6.704369521887162E-05</v>
      </c>
      <c r="P86" s="9">
        <f t="shared" si="24"/>
        <v>6.05248660505885E-07</v>
      </c>
      <c r="Q86" s="9">
        <f t="shared" si="25"/>
        <v>2.7559606014922004E-08</v>
      </c>
      <c r="S86" s="11">
        <f t="shared" si="21"/>
        <v>0.036608828233123385</v>
      </c>
      <c r="T86" s="11">
        <f t="shared" si="21"/>
        <v>0.03661113089365739</v>
      </c>
      <c r="U86" s="11">
        <f t="shared" si="21"/>
        <v>0.04038267392113793</v>
      </c>
      <c r="V86" s="11">
        <f t="shared" si="21"/>
        <v>2.38438220351452</v>
      </c>
      <c r="W86" s="11">
        <f>0</f>
        <v>0</v>
      </c>
      <c r="Y86" s="3">
        <f t="shared" si="37"/>
        <v>5522.890753216964</v>
      </c>
      <c r="Z86" s="3">
        <f t="shared" si="38"/>
        <v>5521.659511231121</v>
      </c>
      <c r="AA86" s="3">
        <f t="shared" si="39"/>
        <v>3405.967351977778</v>
      </c>
      <c r="AB86" s="3">
        <f t="shared" si="40"/>
        <v>26.84133437402175</v>
      </c>
      <c r="AC86" s="3">
        <f t="shared" si="41"/>
        <v>0</v>
      </c>
    </row>
    <row r="87" spans="1:29" ht="12.75">
      <c r="A87" s="10">
        <f t="shared" si="35"/>
        <v>0.47945413191812064</v>
      </c>
      <c r="B87" s="3">
        <f t="shared" si="26"/>
        <v>30</v>
      </c>
      <c r="C87" s="11">
        <f t="shared" si="27"/>
        <v>0.00010875493468813647</v>
      </c>
      <c r="D87" s="3">
        <f t="shared" si="28"/>
        <v>44.65002843651637</v>
      </c>
      <c r="E87" s="11">
        <f t="shared" si="29"/>
        <v>6.712694641610474E-05</v>
      </c>
      <c r="F87" s="3">
        <f t="shared" si="30"/>
        <v>68.0965521118087</v>
      </c>
      <c r="G87" s="11">
        <f t="shared" si="31"/>
        <v>6.368930855225901E-07</v>
      </c>
      <c r="H87" s="3">
        <f t="shared" si="32"/>
        <v>68.26241990294572</v>
      </c>
      <c r="I87" s="11">
        <f t="shared" si="33"/>
        <v>1.0462454788864823E-07</v>
      </c>
      <c r="J87" s="3">
        <f t="shared" si="34"/>
        <v>68.24490913219157</v>
      </c>
      <c r="K87" s="1">
        <f>0</f>
        <v>0</v>
      </c>
      <c r="L87" s="10">
        <f t="shared" si="36"/>
        <v>0.47945413191812064</v>
      </c>
      <c r="N87" s="9">
        <f t="shared" si="22"/>
        <v>6.718414186311303E-05</v>
      </c>
      <c r="O87" s="9">
        <f t="shared" si="23"/>
        <v>7.373818026297998E-07</v>
      </c>
      <c r="P87" s="9">
        <f t="shared" si="24"/>
        <v>1.3625035362788822E-07</v>
      </c>
      <c r="Q87" s="9">
        <f t="shared" si="25"/>
        <v>7.70554379817102E-08</v>
      </c>
      <c r="S87" s="11">
        <f t="shared" si="21"/>
        <v>0.03660297299049187</v>
      </c>
      <c r="T87" s="11">
        <f t="shared" si="21"/>
        <v>0.040383237021751894</v>
      </c>
      <c r="U87" s="11">
        <f t="shared" si="21"/>
        <v>1.9776513619897425</v>
      </c>
      <c r="V87" s="11">
        <f t="shared" si="21"/>
        <v>12.038785384918842</v>
      </c>
      <c r="W87" s="11">
        <f>0</f>
        <v>0</v>
      </c>
      <c r="Y87" s="3">
        <f t="shared" si="37"/>
        <v>5526.022886280462</v>
      </c>
      <c r="Z87" s="3">
        <f t="shared" si="38"/>
        <v>3410.834122104269</v>
      </c>
      <c r="AA87" s="3">
        <f t="shared" si="39"/>
        <v>32.36161905484125</v>
      </c>
      <c r="AB87" s="3">
        <f t="shared" si="40"/>
        <v>5.316150920023353</v>
      </c>
      <c r="AC87" s="3">
        <f t="shared" si="41"/>
        <v>0</v>
      </c>
    </row>
    <row r="88" spans="1:29" ht="12.75">
      <c r="A88" s="10">
        <f t="shared" si="35"/>
        <v>0.4865049279757401</v>
      </c>
      <c r="B88" s="3">
        <f t="shared" si="26"/>
        <v>30</v>
      </c>
      <c r="C88" s="11">
        <f t="shared" si="27"/>
        <v>2.565642119517742E-05</v>
      </c>
      <c r="D88" s="3">
        <f t="shared" si="28"/>
        <v>68.15917690288434</v>
      </c>
      <c r="E88" s="11">
        <f t="shared" si="29"/>
        <v>8.137462193190282E-07</v>
      </c>
      <c r="F88" s="3">
        <f t="shared" si="30"/>
        <v>68.3091927172528</v>
      </c>
      <c r="G88" s="11">
        <f t="shared" si="31"/>
        <v>2.3681191857655083E-07</v>
      </c>
      <c r="H88" s="3">
        <f t="shared" si="32"/>
        <v>68.28335730101523</v>
      </c>
      <c r="I88" s="11">
        <f t="shared" si="33"/>
        <v>1.0868014615537226E-07</v>
      </c>
      <c r="J88" s="3">
        <f t="shared" si="34"/>
        <v>68.29941883669312</v>
      </c>
      <c r="K88" s="1">
        <f>0</f>
        <v>0</v>
      </c>
      <c r="L88" s="10">
        <f t="shared" si="36"/>
        <v>0.4865049279757401</v>
      </c>
      <c r="N88" s="9">
        <f t="shared" si="22"/>
        <v>-4.0696288406914986E-05</v>
      </c>
      <c r="O88" s="9">
        <f t="shared" si="23"/>
        <v>3.1313215227672595E-07</v>
      </c>
      <c r="P88" s="9">
        <f t="shared" si="24"/>
        <v>2.0921168095881801E-07</v>
      </c>
      <c r="Q88" s="9">
        <f t="shared" si="25"/>
        <v>3.1631134349807134E-08</v>
      </c>
      <c r="S88" s="11">
        <f t="shared" si="21"/>
        <v>0.049093069857395186</v>
      </c>
      <c r="T88" s="11">
        <f t="shared" si="21"/>
        <v>1.5478443378571247</v>
      </c>
      <c r="U88" s="11">
        <f t="shared" si="21"/>
        <v>5.318788368409094</v>
      </c>
      <c r="V88" s="11">
        <f t="shared" si="21"/>
        <v>11.589536107403713</v>
      </c>
      <c r="W88" s="11">
        <f>0</f>
        <v>0</v>
      </c>
      <c r="Y88" s="3">
        <f t="shared" si="37"/>
        <v>1303.6463229108758</v>
      </c>
      <c r="Z88" s="3">
        <f t="shared" si="38"/>
        <v>41.34782706160442</v>
      </c>
      <c r="AA88" s="3">
        <f t="shared" si="39"/>
        <v>12.03281566533603</v>
      </c>
      <c r="AB88" s="3">
        <f t="shared" si="40"/>
        <v>5.522222753947419</v>
      </c>
      <c r="AC88" s="3">
        <f t="shared" si="41"/>
        <v>0</v>
      </c>
    </row>
    <row r="89" spans="1:29" ht="12.75">
      <c r="A89" s="10">
        <f t="shared" si="35"/>
        <v>0.4935557240333595</v>
      </c>
      <c r="B89" s="3">
        <f t="shared" si="26"/>
        <v>30</v>
      </c>
      <c r="C89" s="11">
        <f t="shared" si="27"/>
        <v>-0.00010701473723463792</v>
      </c>
      <c r="D89" s="3">
        <f t="shared" si="28"/>
        <v>53.74740027072711</v>
      </c>
      <c r="E89" s="11">
        <f t="shared" si="29"/>
        <v>-4.092846728593717E-05</v>
      </c>
      <c r="F89" s="3">
        <f t="shared" si="30"/>
        <v>68.34594884815478</v>
      </c>
      <c r="G89" s="11">
        <f t="shared" si="31"/>
        <v>2.855176540023565E-07</v>
      </c>
      <c r="H89" s="3">
        <f t="shared" si="32"/>
        <v>68.34616653176901</v>
      </c>
      <c r="I89" s="11">
        <f t="shared" si="33"/>
        <v>1.321557634644212E-07</v>
      </c>
      <c r="J89" s="3">
        <f t="shared" si="34"/>
        <v>68.32179498342097</v>
      </c>
      <c r="K89" s="1">
        <f>0</f>
        <v>0</v>
      </c>
      <c r="L89" s="10">
        <f t="shared" si="36"/>
        <v>0.4935557240333595</v>
      </c>
      <c r="N89" s="9">
        <f t="shared" si="22"/>
        <v>-0.00010748225936202614</v>
      </c>
      <c r="O89" s="9">
        <f t="shared" si="23"/>
        <v>-4.094723044248217E-05</v>
      </c>
      <c r="P89" s="9">
        <f t="shared" si="24"/>
        <v>2.0847364292059648E-07</v>
      </c>
      <c r="Q89" s="9">
        <f t="shared" si="25"/>
        <v>1.0051639214663786E-07</v>
      </c>
      <c r="S89" s="11">
        <f t="shared" si="21"/>
        <v>0.03676962154420081</v>
      </c>
      <c r="T89" s="11">
        <f t="shared" si="21"/>
        <v>0.030893597286431325</v>
      </c>
      <c r="U89" s="11">
        <f t="shared" si="21"/>
        <v>4.411469695023497</v>
      </c>
      <c r="V89" s="11">
        <f t="shared" si="21"/>
        <v>9.530817612541698</v>
      </c>
      <c r="W89" s="11">
        <f>0</f>
        <v>0</v>
      </c>
      <c r="Y89" s="3">
        <f t="shared" si="37"/>
        <v>-5437.600498990583</v>
      </c>
      <c r="Z89" s="3">
        <f t="shared" si="38"/>
        <v>-2079.644915157509</v>
      </c>
      <c r="AA89" s="3">
        <f t="shared" si="39"/>
        <v>14.507636779687573</v>
      </c>
      <c r="AB89" s="3">
        <f t="shared" si="40"/>
        <v>6.715058728621748</v>
      </c>
      <c r="AC89" s="3">
        <f t="shared" si="41"/>
        <v>0</v>
      </c>
    </row>
    <row r="90" spans="1:29" ht="12.75">
      <c r="A90" s="10">
        <f t="shared" si="35"/>
        <v>0.500606520090979</v>
      </c>
      <c r="B90" s="3">
        <f t="shared" si="26"/>
        <v>30</v>
      </c>
      <c r="C90" s="11">
        <f t="shared" si="27"/>
        <v>-0.00010794900324371967</v>
      </c>
      <c r="D90" s="3">
        <f t="shared" si="28"/>
        <v>30.218762062316628</v>
      </c>
      <c r="E90" s="11">
        <f t="shared" si="29"/>
        <v>-0.00010746886634882438</v>
      </c>
      <c r="F90" s="3">
        <f t="shared" si="30"/>
        <v>54.05676520304579</v>
      </c>
      <c r="G90" s="11">
        <f t="shared" si="31"/>
        <v>-4.025936341324552E-05</v>
      </c>
      <c r="H90" s="3">
        <f t="shared" si="32"/>
        <v>68.38434978001837</v>
      </c>
      <c r="I90" s="11">
        <f t="shared" si="33"/>
        <v>1.768204095112003E-07</v>
      </c>
      <c r="J90" s="3">
        <f t="shared" si="34"/>
        <v>68.39290117627365</v>
      </c>
      <c r="K90" s="1">
        <f>0</f>
        <v>0</v>
      </c>
      <c r="L90" s="10">
        <f t="shared" si="36"/>
        <v>0.500606520090979</v>
      </c>
      <c r="N90" s="9">
        <f t="shared" si="22"/>
        <v>-0.00010792824862583158</v>
      </c>
      <c r="O90" s="9">
        <f t="shared" si="23"/>
        <v>-0.00010750272979248977</v>
      </c>
      <c r="P90" s="9">
        <f t="shared" si="24"/>
        <v>-4.028417663920737E-05</v>
      </c>
      <c r="Q90" s="9">
        <f t="shared" si="25"/>
        <v>7.631173974997375E-08</v>
      </c>
      <c r="S90" s="11">
        <f t="shared" si="21"/>
        <v>0.036679804416454694</v>
      </c>
      <c r="T90" s="11">
        <f t="shared" si="21"/>
        <v>0.03672586254217221</v>
      </c>
      <c r="U90" s="11">
        <f t="shared" si="21"/>
        <v>0.03134599058556948</v>
      </c>
      <c r="V90" s="11">
        <f t="shared" si="21"/>
        <v>7.123343292256181</v>
      </c>
      <c r="W90" s="11">
        <f>0</f>
        <v>0</v>
      </c>
      <c r="Y90" s="3">
        <f t="shared" si="37"/>
        <v>-5485.07214120033</v>
      </c>
      <c r="Z90" s="3">
        <f t="shared" si="38"/>
        <v>-5460.675570347271</v>
      </c>
      <c r="AA90" s="3">
        <f t="shared" si="39"/>
        <v>-2045.64661131598</v>
      </c>
      <c r="AB90" s="3">
        <f t="shared" si="40"/>
        <v>8.984545230267743</v>
      </c>
      <c r="AC90" s="3">
        <f t="shared" si="41"/>
        <v>0</v>
      </c>
    </row>
    <row r="91" spans="1:29" ht="12.75">
      <c r="A91" s="10">
        <f t="shared" si="35"/>
        <v>0.5076573161485983</v>
      </c>
      <c r="B91" s="3">
        <f t="shared" si="26"/>
        <v>30</v>
      </c>
      <c r="C91" s="11">
        <f t="shared" si="27"/>
        <v>-0.00010790752861501727</v>
      </c>
      <c r="D91" s="3">
        <f t="shared" si="28"/>
        <v>30.068254439307424</v>
      </c>
      <c r="E91" s="11">
        <f t="shared" si="29"/>
        <v>-0.0001079617011358058</v>
      </c>
      <c r="F91" s="3">
        <f t="shared" si="30"/>
        <v>30.286543809156452</v>
      </c>
      <c r="G91" s="11">
        <f t="shared" si="31"/>
        <v>-0.00010749471793098059</v>
      </c>
      <c r="H91" s="3">
        <f t="shared" si="32"/>
        <v>54.52530943227353</v>
      </c>
      <c r="I91" s="11">
        <f t="shared" si="33"/>
        <v>-3.92022281541416E-05</v>
      </c>
      <c r="J91" s="3">
        <f t="shared" si="34"/>
        <v>68.44688478200902</v>
      </c>
      <c r="K91" s="1">
        <f>0</f>
        <v>0</v>
      </c>
      <c r="L91" s="10">
        <f t="shared" si="36"/>
        <v>0.5076573161485983</v>
      </c>
      <c r="N91" s="9">
        <f t="shared" si="22"/>
        <v>-0.0001079410236426282</v>
      </c>
      <c r="O91" s="9">
        <f t="shared" si="23"/>
        <v>-0.00010794682811144018</v>
      </c>
      <c r="P91" s="9">
        <f t="shared" si="24"/>
        <v>-0.0001075535932948982</v>
      </c>
      <c r="Q91" s="9">
        <f t="shared" si="25"/>
        <v>-3.927556927882942E-05</v>
      </c>
      <c r="S91" s="11">
        <f t="shared" si="21"/>
        <v>0.036683774552376196</v>
      </c>
      <c r="T91" s="11">
        <f t="shared" si="21"/>
        <v>0.03667858923568437</v>
      </c>
      <c r="U91" s="11">
        <f t="shared" si="21"/>
        <v>0.036723377253972136</v>
      </c>
      <c r="V91" s="11">
        <f t="shared" si="21"/>
        <v>0.03214777178412902</v>
      </c>
      <c r="W91" s="11">
        <f>0</f>
        <v>0</v>
      </c>
      <c r="Y91" s="3">
        <f t="shared" si="37"/>
        <v>-5482.964744896276</v>
      </c>
      <c r="Z91" s="3">
        <f t="shared" si="38"/>
        <v>-5485.717342656952</v>
      </c>
      <c r="AA91" s="3">
        <f t="shared" si="39"/>
        <v>-5461.989133129975</v>
      </c>
      <c r="AB91" s="3">
        <f t="shared" si="40"/>
        <v>-1991.931773893163</v>
      </c>
      <c r="AC91" s="3">
        <f t="shared" si="41"/>
        <v>0</v>
      </c>
    </row>
    <row r="92" spans="1:29" ht="12.75">
      <c r="A92" s="10">
        <f t="shared" si="35"/>
        <v>0.5147081122062177</v>
      </c>
      <c r="B92" s="3">
        <f t="shared" si="26"/>
        <v>30</v>
      </c>
      <c r="C92" s="11">
        <f t="shared" si="27"/>
        <v>-0.0001079744628066542</v>
      </c>
      <c r="D92" s="3">
        <f t="shared" si="28"/>
        <v>30.070307506108808</v>
      </c>
      <c r="E92" s="11">
        <f t="shared" si="29"/>
        <v>-0.00010792618026075513</v>
      </c>
      <c r="F92" s="3">
        <f t="shared" si="30"/>
        <v>30.147455174688734</v>
      </c>
      <c r="G92" s="11">
        <f t="shared" si="31"/>
        <v>-0.00010800527765391728</v>
      </c>
      <c r="H92" s="3">
        <f t="shared" si="32"/>
        <v>30.380663433752773</v>
      </c>
      <c r="I92" s="11">
        <f t="shared" si="33"/>
        <v>-0.00010759291316005976</v>
      </c>
      <c r="J92" s="3">
        <f t="shared" si="34"/>
        <v>40.662996563405954</v>
      </c>
      <c r="K92" s="1">
        <f>0</f>
        <v>0</v>
      </c>
      <c r="L92" s="10">
        <f t="shared" si="36"/>
        <v>0.5147081122062177</v>
      </c>
      <c r="N92" s="9">
        <f t="shared" si="22"/>
        <v>-0.0001079596076099137</v>
      </c>
      <c r="O92" s="9">
        <f t="shared" si="23"/>
        <v>-0.00010798465421034184</v>
      </c>
      <c r="P92" s="9">
        <f t="shared" si="24"/>
        <v>-0.00010803868434859958</v>
      </c>
      <c r="Q92" s="9">
        <f t="shared" si="25"/>
        <v>-6.830322618842045E-05</v>
      </c>
      <c r="S92" s="11">
        <f t="shared" si="21"/>
        <v>0.036677368101507055</v>
      </c>
      <c r="T92" s="11">
        <f t="shared" si="21"/>
        <v>0.03668198893714827</v>
      </c>
      <c r="U92" s="11">
        <f t="shared" si="21"/>
        <v>0.036674420122197716</v>
      </c>
      <c r="V92" s="11">
        <f t="shared" si="21"/>
        <v>0.036713942700065415</v>
      </c>
      <c r="W92" s="11">
        <f>0</f>
        <v>0</v>
      </c>
      <c r="Y92" s="3">
        <f t="shared" si="37"/>
        <v>-5486.365784820772</v>
      </c>
      <c r="Z92" s="3">
        <f t="shared" si="38"/>
        <v>-5483.912466684807</v>
      </c>
      <c r="AA92" s="3">
        <f t="shared" si="39"/>
        <v>-5487.931539530674</v>
      </c>
      <c r="AB92" s="3">
        <f t="shared" si="40"/>
        <v>-5466.978599444961</v>
      </c>
      <c r="AC92" s="3">
        <f t="shared" si="41"/>
        <v>0</v>
      </c>
    </row>
    <row r="93" spans="1:29" ht="12.75">
      <c r="A93" s="10">
        <f t="shared" si="35"/>
        <v>0.5217589082638371</v>
      </c>
      <c r="B93" s="3">
        <f t="shared" si="26"/>
        <v>30</v>
      </c>
      <c r="C93" s="11">
        <f t="shared" si="27"/>
        <v>-0.00010794477718886465</v>
      </c>
      <c r="D93" s="3">
        <f t="shared" si="28"/>
        <v>30.079166597298332</v>
      </c>
      <c r="E93" s="11">
        <f t="shared" si="29"/>
        <v>-0.00010801800490387542</v>
      </c>
      <c r="F93" s="3">
        <f t="shared" si="30"/>
        <v>30.16656587474027</v>
      </c>
      <c r="G93" s="11">
        <f t="shared" si="31"/>
        <v>-0.00010801805024070757</v>
      </c>
      <c r="H93" s="3">
        <f t="shared" si="32"/>
        <v>16.323943679133407</v>
      </c>
      <c r="I93" s="11">
        <f t="shared" si="33"/>
        <v>-6.877548259716338E-05</v>
      </c>
      <c r="J93" s="3">
        <f t="shared" si="34"/>
        <v>-7.655315207366067</v>
      </c>
      <c r="K93" s="1">
        <f>0</f>
        <v>0</v>
      </c>
      <c r="L93" s="10">
        <f t="shared" si="36"/>
        <v>0.5217589082638371</v>
      </c>
      <c r="N93" s="9">
        <f t="shared" si="22"/>
        <v>-0.00010800314544851054</v>
      </c>
      <c r="O93" s="9">
        <f t="shared" si="23"/>
        <v>-0.00010805135754200631</v>
      </c>
      <c r="P93" s="9">
        <f t="shared" si="24"/>
        <v>-6.87798643278499E-05</v>
      </c>
      <c r="Q93" s="9">
        <f t="shared" si="25"/>
        <v>-4.902888572423401E-07</v>
      </c>
      <c r="S93" s="11">
        <f t="shared" si="21"/>
        <v>0.03668020888046594</v>
      </c>
      <c r="T93" s="11">
        <f t="shared" si="21"/>
        <v>0.03667320279423974</v>
      </c>
      <c r="U93" s="11">
        <f t="shared" si="21"/>
        <v>0.0366731984581588</v>
      </c>
      <c r="V93" s="11">
        <f t="shared" si="21"/>
        <v>0.04036961664896889</v>
      </c>
      <c r="W93" s="11">
        <f>0</f>
        <v>0</v>
      </c>
      <c r="Y93" s="3">
        <f t="shared" si="37"/>
        <v>-5484.857408177737</v>
      </c>
      <c r="Z93" s="3">
        <f t="shared" si="38"/>
        <v>-5488.578232710619</v>
      </c>
      <c r="AA93" s="3">
        <f t="shared" si="39"/>
        <v>-5488.580536352038</v>
      </c>
      <c r="AB93" s="3">
        <f t="shared" si="40"/>
        <v>-3494.599044509994</v>
      </c>
      <c r="AC93" s="3">
        <f t="shared" si="41"/>
        <v>0</v>
      </c>
    </row>
    <row r="94" spans="1:29" ht="12.75">
      <c r="A94" s="10">
        <f t="shared" si="35"/>
        <v>0.5288097043214565</v>
      </c>
      <c r="B94" s="3">
        <f t="shared" si="26"/>
        <v>30</v>
      </c>
      <c r="C94" s="11">
        <f t="shared" si="27"/>
        <v>-0.0001080614163140474</v>
      </c>
      <c r="D94" s="3">
        <f t="shared" si="28"/>
        <v>30.096219428681884</v>
      </c>
      <c r="E94" s="11">
        <f t="shared" si="29"/>
        <v>-0.0001080364826571518</v>
      </c>
      <c r="F94" s="3">
        <f t="shared" si="30"/>
        <v>16.273960191777853</v>
      </c>
      <c r="G94" s="11">
        <f t="shared" si="31"/>
        <v>-6.88399473625108E-05</v>
      </c>
      <c r="H94" s="3">
        <f t="shared" si="32"/>
        <v>-7.837398609335168</v>
      </c>
      <c r="I94" s="11">
        <f t="shared" si="33"/>
        <v>-5.147875184246054E-07</v>
      </c>
      <c r="J94" s="3">
        <f t="shared" si="34"/>
        <v>-8.002149920511535</v>
      </c>
      <c r="K94" s="1">
        <f>0</f>
        <v>0</v>
      </c>
      <c r="L94" s="10">
        <f t="shared" si="36"/>
        <v>0.5288097043214565</v>
      </c>
      <c r="N94" s="9">
        <f t="shared" si="22"/>
        <v>-0.00010809469296453874</v>
      </c>
      <c r="O94" s="9">
        <f t="shared" si="23"/>
        <v>-6.885002664293778E-05</v>
      </c>
      <c r="P94" s="9">
        <f t="shared" si="24"/>
        <v>-5.930683452626003E-07</v>
      </c>
      <c r="Q94" s="9">
        <f t="shared" si="25"/>
        <v>-2.449648328765896E-08</v>
      </c>
      <c r="S94" s="11">
        <f t="shared" si="21"/>
        <v>0.036669051733869786</v>
      </c>
      <c r="T94" s="11">
        <f t="shared" si="21"/>
        <v>0.03667143571235205</v>
      </c>
      <c r="U94" s="11">
        <f t="shared" si="21"/>
        <v>0.04036825789804615</v>
      </c>
      <c r="V94" s="11">
        <f t="shared" si="21"/>
        <v>2.446742457704073</v>
      </c>
      <c r="W94" s="11">
        <f>0</f>
        <v>0</v>
      </c>
      <c r="Y94" s="3">
        <f t="shared" si="37"/>
        <v>-5490.784040169599</v>
      </c>
      <c r="Z94" s="3">
        <f t="shared" si="38"/>
        <v>-5489.51711872793</v>
      </c>
      <c r="AA94" s="3">
        <f t="shared" si="39"/>
        <v>-3497.8746086918864</v>
      </c>
      <c r="AB94" s="3">
        <f t="shared" si="40"/>
        <v>-26.157227867805542</v>
      </c>
      <c r="AC94" s="3">
        <f t="shared" si="41"/>
        <v>0</v>
      </c>
    </row>
    <row r="95" spans="1:29" ht="12.75">
      <c r="A95" s="10">
        <f t="shared" si="35"/>
        <v>0.5358605003790758</v>
      </c>
      <c r="B95" s="3">
        <f t="shared" si="26"/>
        <v>30</v>
      </c>
      <c r="C95" s="11">
        <f t="shared" si="27"/>
        <v>-0.00010812791405900045</v>
      </c>
      <c r="D95" s="3">
        <f t="shared" si="28"/>
        <v>16.21310818425249</v>
      </c>
      <c r="E95" s="11">
        <f t="shared" si="29"/>
        <v>-6.893497620179572E-05</v>
      </c>
      <c r="F95" s="3">
        <f t="shared" si="30"/>
        <v>-7.875837146344044</v>
      </c>
      <c r="G95" s="11">
        <f t="shared" si="31"/>
        <v>-6.233010884160151E-07</v>
      </c>
      <c r="H95" s="3">
        <f t="shared" si="32"/>
        <v>-8.038526376060494</v>
      </c>
      <c r="I95" s="11">
        <f t="shared" si="33"/>
        <v>-1.0284290952635972E-07</v>
      </c>
      <c r="J95" s="3">
        <f t="shared" si="34"/>
        <v>-8.019478951405558</v>
      </c>
      <c r="K95" s="1">
        <f>0</f>
        <v>0</v>
      </c>
      <c r="L95" s="10">
        <f t="shared" si="36"/>
        <v>0.5358605003790758</v>
      </c>
      <c r="N95" s="9">
        <f t="shared" si="22"/>
        <v>-6.899310649871723E-05</v>
      </c>
      <c r="O95" s="9">
        <f t="shared" si="23"/>
        <v>-7.264663875762974E-07</v>
      </c>
      <c r="P95" s="9">
        <f t="shared" si="24"/>
        <v>-1.3305762823602732E-07</v>
      </c>
      <c r="Q95" s="9">
        <f t="shared" si="25"/>
        <v>-7.833667733169591E-08</v>
      </c>
      <c r="S95" s="11">
        <f t="shared" si="21"/>
        <v>0.0366626965051041</v>
      </c>
      <c r="T95" s="11">
        <f t="shared" si="21"/>
        <v>0.04036615049321947</v>
      </c>
      <c r="U95" s="11">
        <f t="shared" si="21"/>
        <v>2.0207769590559836</v>
      </c>
      <c r="V95" s="11">
        <f t="shared" si="21"/>
        <v>12.247343874521203</v>
      </c>
      <c r="W95" s="11">
        <f>0</f>
        <v>0</v>
      </c>
      <c r="Y95" s="3">
        <f t="shared" si="37"/>
        <v>-5494.162903497046</v>
      </c>
      <c r="Z95" s="3">
        <f t="shared" si="38"/>
        <v>-3502.703185365221</v>
      </c>
      <c r="AA95" s="3">
        <f t="shared" si="39"/>
        <v>-31.670986604032702</v>
      </c>
      <c r="AB95" s="3">
        <f t="shared" si="40"/>
        <v>-5.225622849795423</v>
      </c>
      <c r="AC95" s="3">
        <f t="shared" si="41"/>
        <v>0</v>
      </c>
    </row>
    <row r="96" spans="1:29" ht="12.75">
      <c r="A96" s="10">
        <f t="shared" si="35"/>
        <v>0.5429112964366952</v>
      </c>
      <c r="B96" s="3">
        <f t="shared" si="26"/>
        <v>30</v>
      </c>
      <c r="C96" s="11">
        <f t="shared" si="27"/>
        <v>-2.9900006235999447E-05</v>
      </c>
      <c r="D96" s="3">
        <f t="shared" si="28"/>
        <v>-7.940105399891718</v>
      </c>
      <c r="E96" s="11">
        <f t="shared" si="29"/>
        <v>-8.048036815138774E-07</v>
      </c>
      <c r="F96" s="3">
        <f t="shared" si="30"/>
        <v>-8.085745771481625</v>
      </c>
      <c r="G96" s="11">
        <f t="shared" si="31"/>
        <v>-2.3629376858049187E-07</v>
      </c>
      <c r="H96" s="3">
        <f t="shared" si="32"/>
        <v>-8.057881278000872</v>
      </c>
      <c r="I96" s="11">
        <f t="shared" si="33"/>
        <v>-1.0854983890039937E-07</v>
      </c>
      <c r="J96" s="3">
        <f t="shared" si="34"/>
        <v>-8.074895016057582</v>
      </c>
      <c r="K96" s="1">
        <f>0</f>
        <v>0</v>
      </c>
      <c r="L96" s="10">
        <f t="shared" si="36"/>
        <v>0.5429112964366952</v>
      </c>
      <c r="N96" s="9">
        <f t="shared" si="22"/>
        <v>3.826992974678931E-05</v>
      </c>
      <c r="O96" s="9">
        <f t="shared" si="23"/>
        <v>-3.1458658987531503E-07</v>
      </c>
      <c r="P96" s="9">
        <f t="shared" si="24"/>
        <v>-2.1175510003540457E-07</v>
      </c>
      <c r="Q96" s="9">
        <f t="shared" si="25"/>
        <v>-3.022012566059368E-08</v>
      </c>
      <c r="S96" s="11">
        <f t="shared" si="21"/>
        <v>0.04212549215180326</v>
      </c>
      <c r="T96" s="11">
        <f t="shared" si="21"/>
        <v>1.5650431365526516</v>
      </c>
      <c r="U96" s="11">
        <f t="shared" si="21"/>
        <v>5.330451520546729</v>
      </c>
      <c r="V96" s="11">
        <f t="shared" si="21"/>
        <v>11.603448616642453</v>
      </c>
      <c r="W96" s="11">
        <f>0</f>
        <v>0</v>
      </c>
      <c r="Y96" s="3">
        <f t="shared" si="37"/>
        <v>-1519.2700840092123</v>
      </c>
      <c r="Z96" s="3">
        <f t="shared" si="38"/>
        <v>-40.89344153220846</v>
      </c>
      <c r="AA96" s="3">
        <f t="shared" si="39"/>
        <v>-12.006487584270479</v>
      </c>
      <c r="AB96" s="3">
        <f t="shared" si="40"/>
        <v>-5.515601621073831</v>
      </c>
      <c r="AC96" s="3">
        <f t="shared" si="41"/>
        <v>0</v>
      </c>
    </row>
    <row r="97" spans="1:29" ht="12.75">
      <c r="A97" s="10">
        <f t="shared" si="35"/>
        <v>0.5499620924943146</v>
      </c>
      <c r="B97" s="3">
        <f t="shared" si="26"/>
        <v>30</v>
      </c>
      <c r="C97" s="11">
        <f t="shared" si="27"/>
        <v>0.0001064138663492671</v>
      </c>
      <c r="D97" s="3">
        <f t="shared" si="28"/>
        <v>5.623928124802607</v>
      </c>
      <c r="E97" s="11">
        <f t="shared" si="29"/>
        <v>3.8520043843417345E-05</v>
      </c>
      <c r="F97" s="3">
        <f t="shared" si="30"/>
        <v>-8.122116630286971</v>
      </c>
      <c r="G97" s="11">
        <f t="shared" si="31"/>
        <v>-2.900320319985006E-07</v>
      </c>
      <c r="H97" s="3">
        <f t="shared" si="32"/>
        <v>-8.122089055841627</v>
      </c>
      <c r="I97" s="11">
        <f t="shared" si="33"/>
        <v>-1.3341802824317594E-07</v>
      </c>
      <c r="J97" s="3">
        <f t="shared" si="34"/>
        <v>-8.096273002646273</v>
      </c>
      <c r="K97" s="1">
        <f>0</f>
        <v>0</v>
      </c>
      <c r="L97" s="10">
        <f t="shared" si="36"/>
        <v>0.5499620924943146</v>
      </c>
      <c r="N97" s="9">
        <f t="shared" si="22"/>
        <v>0.00010686687619312408</v>
      </c>
      <c r="O97" s="9">
        <f t="shared" si="23"/>
        <v>3.8536313880405376E-05</v>
      </c>
      <c r="P97" s="9">
        <f t="shared" si="24"/>
        <v>-2.1170780482480136E-07</v>
      </c>
      <c r="Q97" s="9">
        <f t="shared" si="25"/>
        <v>-1.0318913557636475E-07</v>
      </c>
      <c r="S97" s="11">
        <f t="shared" si="21"/>
        <v>0.03682781195919277</v>
      </c>
      <c r="T97" s="11">
        <f t="shared" si="21"/>
        <v>0.03270639514837314</v>
      </c>
      <c r="U97" s="11">
        <f t="shared" si="21"/>
        <v>4.342804721762979</v>
      </c>
      <c r="V97" s="11">
        <f t="shared" si="21"/>
        <v>9.440646774736182</v>
      </c>
      <c r="W97" s="11">
        <f>0</f>
        <v>0</v>
      </c>
      <c r="Y97" s="3">
        <f t="shared" si="37"/>
        <v>5407.069229087471</v>
      </c>
      <c r="Z97" s="3">
        <f t="shared" si="38"/>
        <v>1957.2688307859487</v>
      </c>
      <c r="AA97" s="3">
        <f t="shared" si="39"/>
        <v>-14.737019990624617</v>
      </c>
      <c r="AB97" s="3">
        <f t="shared" si="40"/>
        <v>-6.7791965452270055</v>
      </c>
      <c r="AC97" s="3">
        <f t="shared" si="41"/>
        <v>0</v>
      </c>
    </row>
    <row r="98" spans="1:29" ht="12.75">
      <c r="A98" s="10">
        <f t="shared" si="35"/>
        <v>0.557012888551934</v>
      </c>
      <c r="B98" s="3">
        <f t="shared" si="26"/>
        <v>30</v>
      </c>
      <c r="C98" s="11">
        <f t="shared" si="27"/>
        <v>0.00010731913507702187</v>
      </c>
      <c r="D98" s="3">
        <f t="shared" si="28"/>
        <v>29.78706068716611</v>
      </c>
      <c r="E98" s="11">
        <f t="shared" si="29"/>
        <v>0.0001068489009276361</v>
      </c>
      <c r="F98" s="3">
        <f t="shared" si="30"/>
        <v>5.349625247445761</v>
      </c>
      <c r="G98" s="11">
        <f t="shared" si="31"/>
        <v>3.794677209693635E-05</v>
      </c>
      <c r="H98" s="3">
        <f t="shared" si="32"/>
        <v>-8.160470758569886</v>
      </c>
      <c r="I98" s="11">
        <f t="shared" si="33"/>
        <v>-1.8146385939803117E-07</v>
      </c>
      <c r="J98" s="3">
        <f t="shared" si="34"/>
        <v>-8.169269918053768</v>
      </c>
      <c r="K98" s="1">
        <f>0</f>
        <v>0</v>
      </c>
      <c r="L98" s="10">
        <f t="shared" si="36"/>
        <v>0.557012888551934</v>
      </c>
      <c r="N98" s="9">
        <f t="shared" si="22"/>
        <v>0.00010729600065118799</v>
      </c>
      <c r="O98" s="9">
        <f t="shared" si="23"/>
        <v>0.00010688436428348581</v>
      </c>
      <c r="P98" s="9">
        <f t="shared" si="24"/>
        <v>3.7970573551691286E-05</v>
      </c>
      <c r="Q98" s="9">
        <f t="shared" si="25"/>
        <v>-7.828296256831556E-08</v>
      </c>
      <c r="S98" s="11">
        <f t="shared" si="21"/>
        <v>0.036740269352273494</v>
      </c>
      <c r="T98" s="11">
        <f t="shared" si="21"/>
        <v>0.036785648553082195</v>
      </c>
      <c r="U98" s="11">
        <f t="shared" si="21"/>
        <v>0.03319623666596062</v>
      </c>
      <c r="V98" s="11">
        <f t="shared" si="21"/>
        <v>6.941065191735174</v>
      </c>
      <c r="W98" s="11">
        <f>0</f>
        <v>0</v>
      </c>
      <c r="Y98" s="3">
        <f t="shared" si="37"/>
        <v>5453.067470198572</v>
      </c>
      <c r="Z98" s="3">
        <f t="shared" si="38"/>
        <v>5429.174074658701</v>
      </c>
      <c r="AA98" s="3">
        <f t="shared" si="39"/>
        <v>1928.1399199903494</v>
      </c>
      <c r="AB98" s="3">
        <f t="shared" si="40"/>
        <v>-9.220486803121474</v>
      </c>
      <c r="AC98" s="3">
        <f t="shared" si="41"/>
        <v>0</v>
      </c>
    </row>
    <row r="99" spans="1:29" ht="12.75">
      <c r="A99" s="10">
        <f t="shared" si="35"/>
        <v>0.5640636846095534</v>
      </c>
      <c r="B99" s="3">
        <f t="shared" si="26"/>
        <v>30</v>
      </c>
      <c r="C99" s="11">
        <f t="shared" si="27"/>
        <v>0.00010727290463799091</v>
      </c>
      <c r="D99" s="3">
        <f t="shared" si="28"/>
        <v>29.932658035070332</v>
      </c>
      <c r="E99" s="11">
        <f t="shared" si="29"/>
        <v>0.00010733106365509303</v>
      </c>
      <c r="F99" s="3">
        <f t="shared" si="30"/>
        <v>29.71886277744035</v>
      </c>
      <c r="G99" s="11">
        <f t="shared" si="31"/>
        <v>0.00010687323575404539</v>
      </c>
      <c r="H99" s="3">
        <f t="shared" si="32"/>
        <v>4.936147203654354</v>
      </c>
      <c r="I99" s="11">
        <f t="shared" si="33"/>
        <v>3.7047642170700004E-05</v>
      </c>
      <c r="J99" s="3">
        <f t="shared" si="34"/>
        <v>-8.224647984402804</v>
      </c>
      <c r="K99" s="1">
        <f>0</f>
        <v>0</v>
      </c>
      <c r="L99" s="10">
        <f t="shared" si="36"/>
        <v>0.5640636846095534</v>
      </c>
      <c r="N99" s="9">
        <f t="shared" si="22"/>
        <v>0.00010730800873176924</v>
      </c>
      <c r="O99" s="9">
        <f t="shared" si="23"/>
        <v>0.00010731531545637662</v>
      </c>
      <c r="P99" s="9">
        <f t="shared" si="24"/>
        <v>0.00010693502419301809</v>
      </c>
      <c r="Q99" s="9">
        <f t="shared" si="25"/>
        <v>3.712311871841236E-05</v>
      </c>
      <c r="S99" s="11">
        <f t="shared" si="21"/>
        <v>0.03674472171932627</v>
      </c>
      <c r="T99" s="11">
        <f t="shared" si="21"/>
        <v>0.03673912085304185</v>
      </c>
      <c r="U99" s="11">
        <f t="shared" si="21"/>
        <v>0.036783295165275974</v>
      </c>
      <c r="V99" s="11">
        <f t="shared" si="21"/>
        <v>0.03399917876547298</v>
      </c>
      <c r="W99" s="11">
        <f>0</f>
        <v>0</v>
      </c>
      <c r="Y99" s="3">
        <f t="shared" si="37"/>
        <v>5450.718423096843</v>
      </c>
      <c r="Z99" s="3">
        <f t="shared" si="38"/>
        <v>5453.673581503875</v>
      </c>
      <c r="AA99" s="3">
        <f t="shared" si="39"/>
        <v>5430.410568506608</v>
      </c>
      <c r="AB99" s="3">
        <f t="shared" si="40"/>
        <v>1882.4536018074587</v>
      </c>
      <c r="AC99" s="3">
        <f t="shared" si="41"/>
        <v>0</v>
      </c>
    </row>
    <row r="100" spans="1:29" ht="12.75">
      <c r="A100" s="10">
        <f t="shared" si="35"/>
        <v>0.5711144806671727</v>
      </c>
      <c r="B100" s="3">
        <f t="shared" si="26"/>
        <v>30</v>
      </c>
      <c r="C100" s="11">
        <f t="shared" si="27"/>
        <v>0.00010734305452477572</v>
      </c>
      <c r="D100" s="3">
        <f t="shared" si="28"/>
        <v>29.930073613584682</v>
      </c>
      <c r="E100" s="11">
        <f t="shared" si="29"/>
        <v>0.00010729229275129474</v>
      </c>
      <c r="F100" s="3">
        <f t="shared" si="30"/>
        <v>29.85337323171032</v>
      </c>
      <c r="G100" s="11">
        <f t="shared" si="31"/>
        <v>0.00010737668575821766</v>
      </c>
      <c r="H100" s="3">
        <f t="shared" si="32"/>
        <v>29.622742798425065</v>
      </c>
      <c r="I100" s="11">
        <f t="shared" si="33"/>
        <v>0.00010697440633411365</v>
      </c>
      <c r="J100" s="3">
        <f t="shared" si="34"/>
        <v>18.036577498438653</v>
      </c>
      <c r="K100" s="1">
        <f>0</f>
        <v>0</v>
      </c>
      <c r="L100" s="10">
        <f t="shared" si="36"/>
        <v>0.5711144806671727</v>
      </c>
      <c r="N100" s="9">
        <f t="shared" si="22"/>
        <v>0.00010732732616070897</v>
      </c>
      <c r="O100" s="9">
        <f t="shared" si="23"/>
        <v>0.0001073536856093061</v>
      </c>
      <c r="P100" s="9">
        <f t="shared" si="24"/>
        <v>0.00010741238568666055</v>
      </c>
      <c r="Q100" s="9">
        <f t="shared" si="25"/>
        <v>6.98365642593738E-05</v>
      </c>
      <c r="S100" s="11">
        <f t="shared" si="21"/>
        <v>0.03673796648851822</v>
      </c>
      <c r="T100" s="11">
        <f t="shared" si="21"/>
        <v>0.03674285424654288</v>
      </c>
      <c r="U100" s="11">
        <f t="shared" si="21"/>
        <v>0.03673472950727732</v>
      </c>
      <c r="V100" s="11">
        <f aca="true" t="shared" si="42" ref="V100:V163">(((64/ABS(AB100))^8)+9.5*(LN($E$10+5.74/(ABS(AB100)^0.9))-((2500/ABS(AB100))^6))^(-16))^0.125</f>
        <v>0.036773516936745895</v>
      </c>
      <c r="W100" s="11">
        <f>0</f>
        <v>0</v>
      </c>
      <c r="Y100" s="3">
        <f t="shared" si="37"/>
        <v>5454.282857951725</v>
      </c>
      <c r="Z100" s="3">
        <f t="shared" si="38"/>
        <v>5451.703566052847</v>
      </c>
      <c r="AA100" s="3">
        <f t="shared" si="39"/>
        <v>5455.9917180253115</v>
      </c>
      <c r="AB100" s="3">
        <f t="shared" si="40"/>
        <v>5435.551217457193</v>
      </c>
      <c r="AC100" s="3">
        <f t="shared" si="41"/>
        <v>0</v>
      </c>
    </row>
    <row r="101" spans="1:29" ht="12.75">
      <c r="A101" s="10">
        <f t="shared" si="35"/>
        <v>0.5781652767247921</v>
      </c>
      <c r="B101" s="3">
        <f t="shared" si="26"/>
        <v>30</v>
      </c>
      <c r="C101" s="11">
        <f t="shared" si="27"/>
        <v>0.00010731162391816062</v>
      </c>
      <c r="D101" s="3">
        <f t="shared" si="28"/>
        <v>29.92075016247314</v>
      </c>
      <c r="E101" s="11">
        <f t="shared" si="29"/>
        <v>0.00010738863892633339</v>
      </c>
      <c r="F101" s="3">
        <f t="shared" si="30"/>
        <v>29.832610753438622</v>
      </c>
      <c r="G101" s="11">
        <f t="shared" si="31"/>
        <v>0.00010738937498737162</v>
      </c>
      <c r="H101" s="3">
        <f t="shared" si="32"/>
        <v>42.9153675457842</v>
      </c>
      <c r="I101" s="11">
        <f t="shared" si="33"/>
        <v>7.029973634516973E-05</v>
      </c>
      <c r="J101" s="3">
        <f t="shared" si="34"/>
        <v>67.43958630472024</v>
      </c>
      <c r="K101" s="1">
        <f>0</f>
        <v>0</v>
      </c>
      <c r="L101" s="10">
        <f t="shared" si="36"/>
        <v>0.5781652767247921</v>
      </c>
      <c r="N101" s="9">
        <f t="shared" si="22"/>
        <v>0.00010737290638832173</v>
      </c>
      <c r="O101" s="9">
        <f t="shared" si="23"/>
        <v>0.00010742428235819026</v>
      </c>
      <c r="P101" s="9">
        <f t="shared" si="24"/>
        <v>7.030041802532689E-05</v>
      </c>
      <c r="Q101" s="9">
        <f t="shared" si="25"/>
        <v>4.820547094469389E-07</v>
      </c>
      <c r="S101" s="11">
        <f aca="true" t="shared" si="43" ref="S101:V164">(((64/ABS(Y101))^8)+9.5*(LN($E$10+5.74/(ABS(Y101)^0.9))-((2500/ABS(Y101))^6))^(-16))^0.125</f>
        <v>0.036740992603868476</v>
      </c>
      <c r="T101" s="11">
        <f t="shared" si="43"/>
        <v>0.03673357927496856</v>
      </c>
      <c r="U101" s="11">
        <f t="shared" si="43"/>
        <v>0.03673350844941868</v>
      </c>
      <c r="V101" s="11">
        <f t="shared" si="42"/>
        <v>0.04032305624748542</v>
      </c>
      <c r="W101" s="11">
        <f>0</f>
        <v>0</v>
      </c>
      <c r="Y101" s="3">
        <f t="shared" si="37"/>
        <v>5452.68581546365</v>
      </c>
      <c r="Z101" s="3">
        <f t="shared" si="38"/>
        <v>5456.59907879253</v>
      </c>
      <c r="AA101" s="3">
        <f t="shared" si="39"/>
        <v>5456.636479303639</v>
      </c>
      <c r="AB101" s="3">
        <f t="shared" si="40"/>
        <v>3572.048965473449</v>
      </c>
      <c r="AC101" s="3">
        <f t="shared" si="41"/>
        <v>0</v>
      </c>
    </row>
    <row r="102" spans="1:29" ht="12.75">
      <c r="A102" s="10">
        <f t="shared" si="35"/>
        <v>0.5852160727824115</v>
      </c>
      <c r="B102" s="3">
        <f t="shared" si="26"/>
        <v>30</v>
      </c>
      <c r="C102" s="11">
        <f t="shared" si="27"/>
        <v>0.00010743408702956818</v>
      </c>
      <c r="D102" s="3">
        <f t="shared" si="28"/>
        <v>29.902578254080403</v>
      </c>
      <c r="E102" s="11">
        <f t="shared" si="29"/>
        <v>0.00010740853327727072</v>
      </c>
      <c r="F102" s="3">
        <f t="shared" si="30"/>
        <v>42.96536949816981</v>
      </c>
      <c r="G102" s="11">
        <f t="shared" si="31"/>
        <v>7.03608017583643E-05</v>
      </c>
      <c r="H102" s="3">
        <f t="shared" si="32"/>
        <v>67.61775880305068</v>
      </c>
      <c r="I102" s="11">
        <f t="shared" si="33"/>
        <v>5.037306208876893E-07</v>
      </c>
      <c r="J102" s="3">
        <f t="shared" si="34"/>
        <v>67.78059610823044</v>
      </c>
      <c r="K102" s="1">
        <f>0</f>
        <v>0</v>
      </c>
      <c r="L102" s="10">
        <f t="shared" si="36"/>
        <v>0.5852160727824115</v>
      </c>
      <c r="N102" s="9">
        <f t="shared" si="22"/>
        <v>0.00010746965011640771</v>
      </c>
      <c r="O102" s="9">
        <f t="shared" si="23"/>
        <v>7.03686838596643E-05</v>
      </c>
      <c r="P102" s="9">
        <f t="shared" si="24"/>
        <v>5.831618652542113E-07</v>
      </c>
      <c r="Q102" s="9">
        <f t="shared" si="25"/>
        <v>2.167406629590598E-08</v>
      </c>
      <c r="S102" s="11">
        <f t="shared" si="43"/>
        <v>0.03672920708715433</v>
      </c>
      <c r="T102" s="11">
        <f t="shared" si="43"/>
        <v>0.03673166516880637</v>
      </c>
      <c r="U102" s="11">
        <f t="shared" si="43"/>
        <v>0.04032060474936906</v>
      </c>
      <c r="V102" s="11">
        <f t="shared" si="42"/>
        <v>2.5004485052069665</v>
      </c>
      <c r="W102" s="11">
        <f>0</f>
        <v>0</v>
      </c>
      <c r="Y102" s="3">
        <f t="shared" si="37"/>
        <v>5458.90837408413</v>
      </c>
      <c r="Z102" s="3">
        <f t="shared" si="38"/>
        <v>5457.609944542232</v>
      </c>
      <c r="AA102" s="3">
        <f t="shared" si="39"/>
        <v>3575.151802800702</v>
      </c>
      <c r="AB102" s="3">
        <f t="shared" si="40"/>
        <v>25.595408130471622</v>
      </c>
      <c r="AC102" s="3">
        <f t="shared" si="41"/>
        <v>0</v>
      </c>
    </row>
    <row r="103" spans="1:29" ht="12.75">
      <c r="A103" s="10">
        <f t="shared" si="35"/>
        <v>0.5922668688400309</v>
      </c>
      <c r="B103" s="3">
        <f t="shared" si="26"/>
        <v>30</v>
      </c>
      <c r="C103" s="11">
        <f t="shared" si="27"/>
        <v>0.00010750515407624138</v>
      </c>
      <c r="D103" s="3">
        <f t="shared" si="28"/>
        <v>43.02723276755485</v>
      </c>
      <c r="E103" s="11">
        <f t="shared" si="29"/>
        <v>7.045524024615374E-05</v>
      </c>
      <c r="F103" s="3">
        <f t="shared" si="30"/>
        <v>67.65613578427524</v>
      </c>
      <c r="G103" s="11">
        <f t="shared" si="31"/>
        <v>6.120729010295548E-07</v>
      </c>
      <c r="H103" s="3">
        <f t="shared" si="32"/>
        <v>67.81638061089386</v>
      </c>
      <c r="I103" s="11">
        <f t="shared" si="33"/>
        <v>1.0116947261804012E-07</v>
      </c>
      <c r="J103" s="3">
        <f t="shared" si="34"/>
        <v>67.79592853615613</v>
      </c>
      <c r="K103" s="1">
        <f>0</f>
        <v>0</v>
      </c>
      <c r="L103" s="10">
        <f t="shared" si="36"/>
        <v>0.5922668688400309</v>
      </c>
      <c r="N103" s="9">
        <f t="shared" si="22"/>
        <v>7.051432998042766E-05</v>
      </c>
      <c r="O103" s="9">
        <f t="shared" si="23"/>
        <v>7.176943416147655E-07</v>
      </c>
      <c r="P103" s="9">
        <f t="shared" si="24"/>
        <v>1.3006304262396164E-07</v>
      </c>
      <c r="Q103" s="9">
        <f t="shared" si="25"/>
        <v>7.94854331390919E-08</v>
      </c>
      <c r="S103" s="11">
        <f t="shared" si="43"/>
        <v>0.03672237413115603</v>
      </c>
      <c r="T103" s="11">
        <f t="shared" si="43"/>
        <v>0.040316731213575575</v>
      </c>
      <c r="U103" s="11">
        <f t="shared" si="43"/>
        <v>2.057847154982574</v>
      </c>
      <c r="V103" s="11">
        <f t="shared" si="42"/>
        <v>12.449926301197321</v>
      </c>
      <c r="W103" s="11">
        <f>0</f>
        <v>0</v>
      </c>
      <c r="Y103" s="3">
        <f t="shared" si="37"/>
        <v>5462.519411390185</v>
      </c>
      <c r="Z103" s="3">
        <f t="shared" si="38"/>
        <v>3579.950382712195</v>
      </c>
      <c r="AA103" s="3">
        <f t="shared" si="39"/>
        <v>31.100463338610762</v>
      </c>
      <c r="AB103" s="3">
        <f t="shared" si="40"/>
        <v>5.140592679158676</v>
      </c>
      <c r="AC103" s="3">
        <f t="shared" si="41"/>
        <v>0</v>
      </c>
    </row>
    <row r="104" spans="1:29" ht="12.75">
      <c r="A104" s="10">
        <f t="shared" si="35"/>
        <v>0.5993176648976503</v>
      </c>
      <c r="B104" s="3">
        <f t="shared" si="26"/>
        <v>30</v>
      </c>
      <c r="C104" s="11">
        <f t="shared" si="27"/>
        <v>3.3563862561532925E-05</v>
      </c>
      <c r="D104" s="3">
        <f t="shared" si="28"/>
        <v>67.72192087882962</v>
      </c>
      <c r="E104" s="11">
        <f t="shared" si="29"/>
        <v>7.97866373164636E-07</v>
      </c>
      <c r="F104" s="3">
        <f t="shared" si="30"/>
        <v>67.86400055995558</v>
      </c>
      <c r="G104" s="11">
        <f t="shared" si="31"/>
        <v>2.3575367129935008E-07</v>
      </c>
      <c r="H104" s="3">
        <f t="shared" si="32"/>
        <v>67.83426996787816</v>
      </c>
      <c r="I104" s="11">
        <f t="shared" si="33"/>
        <v>1.0837702148513051E-07</v>
      </c>
      <c r="J104" s="3">
        <f t="shared" si="34"/>
        <v>67.85215724091825</v>
      </c>
      <c r="K104" s="1">
        <f>0</f>
        <v>0</v>
      </c>
      <c r="L104" s="10">
        <f t="shared" si="36"/>
        <v>0.5993176648976503</v>
      </c>
      <c r="N104" s="9">
        <f t="shared" si="22"/>
        <v>-3.6133609675164975E-05</v>
      </c>
      <c r="O104" s="9">
        <f t="shared" si="23"/>
        <v>3.158809694121688E-07</v>
      </c>
      <c r="P104" s="9">
        <f t="shared" si="24"/>
        <v>2.140359719225326E-07</v>
      </c>
      <c r="Q104" s="9">
        <f t="shared" si="25"/>
        <v>2.889905493294947E-08</v>
      </c>
      <c r="S104" s="11">
        <f t="shared" si="43"/>
        <v>0.03752704391748448</v>
      </c>
      <c r="T104" s="11">
        <f t="shared" si="43"/>
        <v>1.5786509124701473</v>
      </c>
      <c r="U104" s="11">
        <f t="shared" si="43"/>
        <v>5.342663259849188</v>
      </c>
      <c r="V104" s="11">
        <f t="shared" si="42"/>
        <v>11.621951413366828</v>
      </c>
      <c r="W104" s="11">
        <f>0</f>
        <v>0</v>
      </c>
      <c r="Y104" s="3">
        <f t="shared" si="37"/>
        <v>1705.4368447635638</v>
      </c>
      <c r="Z104" s="3">
        <f t="shared" si="38"/>
        <v>40.54094511614217</v>
      </c>
      <c r="AA104" s="3">
        <f t="shared" si="39"/>
        <v>11.97904432438562</v>
      </c>
      <c r="AB104" s="3">
        <f t="shared" si="40"/>
        <v>5.506820474777692</v>
      </c>
      <c r="AC104" s="3">
        <f t="shared" si="41"/>
        <v>0</v>
      </c>
    </row>
    <row r="105" spans="1:29" ht="12.75">
      <c r="A105" s="10">
        <f t="shared" si="35"/>
        <v>0.6063684609552696</v>
      </c>
      <c r="B105" s="3">
        <f t="shared" si="26"/>
        <v>30</v>
      </c>
      <c r="C105" s="11">
        <f t="shared" si="27"/>
        <v>-0.00010581043319007542</v>
      </c>
      <c r="D105" s="3">
        <f t="shared" si="28"/>
        <v>54.90458260127462</v>
      </c>
      <c r="E105" s="11">
        <f t="shared" si="29"/>
        <v>-3.6399617915562706E-05</v>
      </c>
      <c r="F105" s="3">
        <f t="shared" si="30"/>
        <v>67.9000224056624</v>
      </c>
      <c r="G105" s="11">
        <f t="shared" si="31"/>
        <v>2.9414584753413283E-07</v>
      </c>
      <c r="H105" s="3">
        <f t="shared" si="32"/>
        <v>67.899751622307</v>
      </c>
      <c r="I105" s="11">
        <f t="shared" si="33"/>
        <v>1.3455021754530543E-07</v>
      </c>
      <c r="J105" s="3">
        <f t="shared" si="34"/>
        <v>67.87260069028444</v>
      </c>
      <c r="K105" s="1">
        <f>0</f>
        <v>0</v>
      </c>
      <c r="L105" s="10">
        <f t="shared" si="36"/>
        <v>0.6063684609552696</v>
      </c>
      <c r="N105" s="9">
        <f t="shared" si="22"/>
        <v>-0.00010625257214615367</v>
      </c>
      <c r="O105" s="9">
        <f t="shared" si="23"/>
        <v>-3.6413546417087065E-05</v>
      </c>
      <c r="P105" s="9">
        <f t="shared" si="24"/>
        <v>2.1467382225090124E-07</v>
      </c>
      <c r="Q105" s="9">
        <f t="shared" si="25"/>
        <v>1.0564190208061548E-07</v>
      </c>
      <c r="S105" s="11">
        <f t="shared" si="43"/>
        <v>0.0368865836617743</v>
      </c>
      <c r="T105" s="11">
        <f t="shared" si="43"/>
        <v>0.03460381780267156</v>
      </c>
      <c r="U105" s="11">
        <f t="shared" si="43"/>
        <v>4.282067853701184</v>
      </c>
      <c r="V105" s="11">
        <f t="shared" si="42"/>
        <v>9.3612072949751</v>
      </c>
      <c r="W105" s="11">
        <f>0</f>
        <v>0</v>
      </c>
      <c r="Y105" s="3">
        <f t="shared" si="37"/>
        <v>-5376.407765701043</v>
      </c>
      <c r="Z105" s="3">
        <f t="shared" si="38"/>
        <v>-1849.5263891249044</v>
      </c>
      <c r="AA105" s="3">
        <f t="shared" si="39"/>
        <v>14.946049942828889</v>
      </c>
      <c r="AB105" s="3">
        <f t="shared" si="40"/>
        <v>6.836725006010054</v>
      </c>
      <c r="AC105" s="3">
        <f t="shared" si="41"/>
        <v>0</v>
      </c>
    </row>
    <row r="106" spans="1:29" ht="12.75">
      <c r="A106" s="10">
        <f t="shared" si="35"/>
        <v>0.613419257012889</v>
      </c>
      <c r="B106" s="3">
        <f t="shared" si="26"/>
        <v>30</v>
      </c>
      <c r="C106" s="11">
        <f t="shared" si="27"/>
        <v>-0.00010669398121078278</v>
      </c>
      <c r="D106" s="3">
        <f t="shared" si="28"/>
        <v>30.208498257509028</v>
      </c>
      <c r="E106" s="11">
        <f t="shared" si="29"/>
        <v>-0.00010623016937846242</v>
      </c>
      <c r="F106" s="3">
        <f t="shared" si="30"/>
        <v>55.150193889950124</v>
      </c>
      <c r="G106" s="11">
        <f t="shared" si="31"/>
        <v>-3.590434286037216E-05</v>
      </c>
      <c r="H106" s="3">
        <f t="shared" si="32"/>
        <v>67.93831475103923</v>
      </c>
      <c r="I106" s="11">
        <f t="shared" si="33"/>
        <v>1.8574932737297883E-07</v>
      </c>
      <c r="J106" s="3">
        <f t="shared" si="34"/>
        <v>67.9473327146065</v>
      </c>
      <c r="K106" s="1">
        <f>0</f>
        <v>0</v>
      </c>
      <c r="L106" s="10">
        <f t="shared" si="36"/>
        <v>0.613419257012889</v>
      </c>
      <c r="N106" s="9">
        <f t="shared" si="22"/>
        <v>-0.00010666867053680695</v>
      </c>
      <c r="O106" s="9">
        <f t="shared" si="23"/>
        <v>-0.00010626713349206678</v>
      </c>
      <c r="P106" s="9">
        <f t="shared" si="24"/>
        <v>-3.592716826875168E-05</v>
      </c>
      <c r="Q106" s="9">
        <f t="shared" si="25"/>
        <v>8.011614967753269E-08</v>
      </c>
      <c r="S106" s="11">
        <f t="shared" si="43"/>
        <v>0.03680064339234865</v>
      </c>
      <c r="T106" s="11">
        <f t="shared" si="43"/>
        <v>0.036845667947322205</v>
      </c>
      <c r="U106" s="11">
        <f t="shared" si="43"/>
        <v>0.035080945075274095</v>
      </c>
      <c r="V106" s="11">
        <f t="shared" si="42"/>
        <v>6.780926186055349</v>
      </c>
      <c r="W106" s="11">
        <f>0</f>
        <v>0</v>
      </c>
      <c r="Y106" s="3">
        <f t="shared" si="37"/>
        <v>-5421.3023408075205</v>
      </c>
      <c r="Z106" s="3">
        <f t="shared" si="38"/>
        <v>-5397.735274102183</v>
      </c>
      <c r="AA106" s="3">
        <f t="shared" si="39"/>
        <v>-1824.360622644192</v>
      </c>
      <c r="AB106" s="3">
        <f t="shared" si="40"/>
        <v>9.438238707215682</v>
      </c>
      <c r="AC106" s="3">
        <f t="shared" si="41"/>
        <v>0</v>
      </c>
    </row>
    <row r="107" spans="1:29" ht="12.75">
      <c r="A107" s="10">
        <f t="shared" si="35"/>
        <v>0.6204700530705084</v>
      </c>
      <c r="B107" s="3">
        <f t="shared" si="26"/>
        <v>30</v>
      </c>
      <c r="C107" s="11">
        <f t="shared" si="27"/>
        <v>-0.00010664340171202012</v>
      </c>
      <c r="D107" s="3">
        <f t="shared" si="28"/>
        <v>30.066473075047348</v>
      </c>
      <c r="E107" s="11">
        <f t="shared" si="29"/>
        <v>-0.00010670524183798653</v>
      </c>
      <c r="F107" s="3">
        <f t="shared" si="30"/>
        <v>30.27710514783884</v>
      </c>
      <c r="G107" s="11">
        <f t="shared" si="31"/>
        <v>-0.00010625297613544634</v>
      </c>
      <c r="H107" s="3">
        <f t="shared" si="32"/>
        <v>55.519029630716496</v>
      </c>
      <c r="I107" s="11">
        <f t="shared" si="33"/>
        <v>-3.5133512455005944E-05</v>
      </c>
      <c r="J107" s="3">
        <f t="shared" si="34"/>
        <v>68.0040075938767</v>
      </c>
      <c r="K107" s="1">
        <f>0</f>
        <v>0</v>
      </c>
      <c r="L107" s="10">
        <f t="shared" si="36"/>
        <v>0.6204700530705084</v>
      </c>
      <c r="N107" s="9">
        <f t="shared" si="22"/>
        <v>-0.00010668001306947629</v>
      </c>
      <c r="O107" s="9">
        <f t="shared" si="23"/>
        <v>-0.00010668869391654314</v>
      </c>
      <c r="P107" s="9">
        <f t="shared" si="24"/>
        <v>-0.00010631749384881241</v>
      </c>
      <c r="Q107" s="9">
        <f t="shared" si="25"/>
        <v>-3.5210966149050415E-05</v>
      </c>
      <c r="S107" s="11">
        <f t="shared" si="43"/>
        <v>0.03680554380979091</v>
      </c>
      <c r="T107" s="11">
        <f t="shared" si="43"/>
        <v>0.03679955272127198</v>
      </c>
      <c r="U107" s="11">
        <f t="shared" si="43"/>
        <v>0.03684344936989913</v>
      </c>
      <c r="V107" s="11">
        <f t="shared" si="42"/>
        <v>0.03585049907065842</v>
      </c>
      <c r="W107" s="11">
        <f>0</f>
        <v>0</v>
      </c>
      <c r="Y107" s="3">
        <f t="shared" si="37"/>
        <v>-5418.732310596565</v>
      </c>
      <c r="Z107" s="3">
        <f t="shared" si="38"/>
        <v>-5421.8745123951385</v>
      </c>
      <c r="AA107" s="3">
        <f t="shared" si="39"/>
        <v>-5398.894124148081</v>
      </c>
      <c r="AB107" s="3">
        <f t="shared" si="40"/>
        <v>-1785.1934209562007</v>
      </c>
      <c r="AC107" s="3">
        <f t="shared" si="41"/>
        <v>0</v>
      </c>
    </row>
    <row r="108" spans="1:29" ht="12.75">
      <c r="A108" s="10">
        <f t="shared" si="35"/>
        <v>0.6275208491281278</v>
      </c>
      <c r="B108" s="3">
        <f t="shared" si="26"/>
        <v>30</v>
      </c>
      <c r="C108" s="11">
        <f t="shared" si="27"/>
        <v>-0.00010671656387847436</v>
      </c>
      <c r="D108" s="3">
        <f t="shared" si="28"/>
        <v>30.069543529887614</v>
      </c>
      <c r="E108" s="11">
        <f t="shared" si="29"/>
        <v>-0.00010666349968930291</v>
      </c>
      <c r="F108" s="3">
        <f t="shared" si="30"/>
        <v>30.145810282323044</v>
      </c>
      <c r="G108" s="11">
        <f t="shared" si="31"/>
        <v>-0.00010675279824159199</v>
      </c>
      <c r="H108" s="3">
        <f t="shared" si="32"/>
        <v>30.375101452930146</v>
      </c>
      <c r="I108" s="11">
        <f t="shared" si="33"/>
        <v>-0.00010635686274793793</v>
      </c>
      <c r="J108" s="3">
        <f t="shared" si="34"/>
        <v>43.09545590340987</v>
      </c>
      <c r="K108" s="1">
        <f>0</f>
        <v>0</v>
      </c>
      <c r="L108" s="10">
        <f t="shared" si="36"/>
        <v>0.6275208491281278</v>
      </c>
      <c r="N108" s="9">
        <f t="shared" si="22"/>
        <v>-0.00010670003758119809</v>
      </c>
      <c r="O108" s="9">
        <f t="shared" si="23"/>
        <v>-0.00010672762515882471</v>
      </c>
      <c r="P108" s="9">
        <f t="shared" si="24"/>
        <v>-0.00010679066268621459</v>
      </c>
      <c r="Q108" s="9">
        <f t="shared" si="25"/>
        <v>-7.113067908434712E-05</v>
      </c>
      <c r="S108" s="11">
        <f t="shared" si="43"/>
        <v>0.03679845621934204</v>
      </c>
      <c r="T108" s="11">
        <f t="shared" si="43"/>
        <v>0.03680359632688435</v>
      </c>
      <c r="U108" s="11">
        <f t="shared" si="43"/>
        <v>0.03679494783359689</v>
      </c>
      <c r="V108" s="11">
        <f t="shared" si="42"/>
        <v>0.03683334959954498</v>
      </c>
      <c r="W108" s="11">
        <f>0</f>
        <v>0</v>
      </c>
      <c r="Y108" s="3">
        <f t="shared" si="37"/>
        <v>-5422.449804495995</v>
      </c>
      <c r="Z108" s="3">
        <f t="shared" si="38"/>
        <v>-5419.753522946617</v>
      </c>
      <c r="AA108" s="3">
        <f t="shared" si="39"/>
        <v>-5424.290934008251</v>
      </c>
      <c r="AB108" s="3">
        <f t="shared" si="40"/>
        <v>-5404.172779317641</v>
      </c>
      <c r="AC108" s="3">
        <f t="shared" si="41"/>
        <v>0</v>
      </c>
    </row>
    <row r="109" spans="1:29" ht="12.75">
      <c r="A109" s="10">
        <f t="shared" si="35"/>
        <v>0.6345716451857472</v>
      </c>
      <c r="B109" s="3">
        <f t="shared" si="26"/>
        <v>30</v>
      </c>
      <c r="C109" s="11">
        <f t="shared" si="27"/>
        <v>-0.00010668353861524711</v>
      </c>
      <c r="D109" s="3">
        <f t="shared" si="28"/>
        <v>30.07930137538871</v>
      </c>
      <c r="E109" s="11">
        <f t="shared" si="29"/>
        <v>-0.0001067640797894048</v>
      </c>
      <c r="F109" s="3">
        <f t="shared" si="30"/>
        <v>30.168106935950405</v>
      </c>
      <c r="G109" s="11">
        <f t="shared" si="31"/>
        <v>-0.0001067654791041001</v>
      </c>
      <c r="H109" s="3">
        <f t="shared" si="32"/>
        <v>17.760303825656003</v>
      </c>
      <c r="I109" s="11">
        <f t="shared" si="33"/>
        <v>-7.15884918797844E-05</v>
      </c>
      <c r="J109" s="3">
        <f t="shared" si="34"/>
        <v>-7.223021279251846</v>
      </c>
      <c r="K109" s="1">
        <f>0</f>
        <v>0</v>
      </c>
      <c r="L109" s="10">
        <f t="shared" si="36"/>
        <v>0.6345716451857472</v>
      </c>
      <c r="N109" s="9">
        <f t="shared" si="22"/>
        <v>-0.00010674754935198084</v>
      </c>
      <c r="O109" s="9">
        <f t="shared" si="23"/>
        <v>-0.0001068018854194493</v>
      </c>
      <c r="P109" s="9">
        <f t="shared" si="24"/>
        <v>-7.158581526621921E-05</v>
      </c>
      <c r="Q109" s="9">
        <f t="shared" si="25"/>
        <v>-4.774343511926772E-07</v>
      </c>
      <c r="S109" s="11">
        <f t="shared" si="43"/>
        <v>0.03680165493540143</v>
      </c>
      <c r="T109" s="11">
        <f t="shared" si="43"/>
        <v>0.03679385574605802</v>
      </c>
      <c r="U109" s="11">
        <f t="shared" si="43"/>
        <v>0.03679372029636864</v>
      </c>
      <c r="V109" s="11">
        <f t="shared" si="42"/>
        <v>0.040262899790997585</v>
      </c>
      <c r="W109" s="11">
        <f>0</f>
        <v>0</v>
      </c>
      <c r="Y109" s="3">
        <f t="shared" si="37"/>
        <v>-5420.771734797892</v>
      </c>
      <c r="Z109" s="3">
        <f t="shared" si="38"/>
        <v>-5424.864168607536</v>
      </c>
      <c r="AA109" s="3">
        <f t="shared" si="39"/>
        <v>-5424.935270163098</v>
      </c>
      <c r="AB109" s="3">
        <f t="shared" si="40"/>
        <v>-3637.5328223625484</v>
      </c>
      <c r="AC109" s="3">
        <f t="shared" si="41"/>
        <v>0</v>
      </c>
    </row>
    <row r="110" spans="1:29" ht="12.75">
      <c r="A110" s="10">
        <f t="shared" si="35"/>
        <v>0.6416224412433665</v>
      </c>
      <c r="B110" s="3">
        <f t="shared" si="26"/>
        <v>30</v>
      </c>
      <c r="C110" s="11">
        <f t="shared" si="27"/>
        <v>-0.00010681145417093795</v>
      </c>
      <c r="D110" s="3">
        <f t="shared" si="28"/>
        <v>30.098520283326415</v>
      </c>
      <c r="E110" s="11">
        <f t="shared" si="29"/>
        <v>-0.00010678533737937795</v>
      </c>
      <c r="F110" s="3">
        <f t="shared" si="30"/>
        <v>17.710329542535636</v>
      </c>
      <c r="G110" s="11">
        <f t="shared" si="31"/>
        <v>-7.164651398895529E-05</v>
      </c>
      <c r="H110" s="3">
        <f t="shared" si="32"/>
        <v>-7.398634930104976</v>
      </c>
      <c r="I110" s="11">
        <f t="shared" si="33"/>
        <v>-4.964962506494737E-07</v>
      </c>
      <c r="J110" s="3">
        <f t="shared" si="34"/>
        <v>-7.560762600099073</v>
      </c>
      <c r="K110" s="1">
        <f>0</f>
        <v>0</v>
      </c>
      <c r="L110" s="10">
        <f t="shared" si="36"/>
        <v>0.6416224412433665</v>
      </c>
      <c r="N110" s="9">
        <f t="shared" si="22"/>
        <v>-0.00010684917538679164</v>
      </c>
      <c r="O110" s="9">
        <f t="shared" si="23"/>
        <v>-7.165241195935068E-05</v>
      </c>
      <c r="P110" s="9">
        <f t="shared" si="24"/>
        <v>-5.769815661036117E-07</v>
      </c>
      <c r="Q110" s="9">
        <f t="shared" si="25"/>
        <v>-1.9060375186058215E-08</v>
      </c>
      <c r="S110" s="11">
        <f t="shared" si="43"/>
        <v>0.03678927104146982</v>
      </c>
      <c r="T110" s="11">
        <f t="shared" si="43"/>
        <v>0.03679179826571144</v>
      </c>
      <c r="U110" s="11">
        <f t="shared" si="43"/>
        <v>0.04025979961930019</v>
      </c>
      <c r="V110" s="11">
        <f t="shared" si="42"/>
        <v>2.536882154453254</v>
      </c>
      <c r="W110" s="11">
        <f>0</f>
        <v>0</v>
      </c>
      <c r="Y110" s="3">
        <f t="shared" si="37"/>
        <v>-5427.2713413700985</v>
      </c>
      <c r="Z110" s="3">
        <f t="shared" si="38"/>
        <v>-5425.944302847289</v>
      </c>
      <c r="AA110" s="3">
        <f t="shared" si="39"/>
        <v>-3640.481024245139</v>
      </c>
      <c r="AB110" s="3">
        <f t="shared" si="40"/>
        <v>-25.227817495445784</v>
      </c>
      <c r="AC110" s="3">
        <f t="shared" si="41"/>
        <v>0</v>
      </c>
    </row>
    <row r="111" spans="1:29" ht="12.75">
      <c r="A111" s="10">
        <f t="shared" si="35"/>
        <v>0.6486732373009859</v>
      </c>
      <c r="B111" s="3">
        <f t="shared" si="26"/>
        <v>30</v>
      </c>
      <c r="C111" s="11">
        <f t="shared" si="27"/>
        <v>-0.00010688683414744774</v>
      </c>
      <c r="D111" s="3">
        <f t="shared" si="28"/>
        <v>17.647576361934348</v>
      </c>
      <c r="E111" s="11">
        <f t="shared" si="29"/>
        <v>-7.174050530397722E-05</v>
      </c>
      <c r="F111" s="3">
        <f t="shared" si="30"/>
        <v>-7.436945019547928</v>
      </c>
      <c r="G111" s="11">
        <f t="shared" si="31"/>
        <v>-6.046511268470154E-07</v>
      </c>
      <c r="H111" s="3">
        <f t="shared" si="32"/>
        <v>-7.595995084620639</v>
      </c>
      <c r="I111" s="11">
        <f t="shared" si="33"/>
        <v>-9.960893685911129E-08</v>
      </c>
      <c r="J111" s="3">
        <f t="shared" si="34"/>
        <v>-7.57424607960804</v>
      </c>
      <c r="K111" s="1">
        <f>0</f>
        <v>0</v>
      </c>
      <c r="L111" s="10">
        <f t="shared" si="36"/>
        <v>0.6486732373009859</v>
      </c>
      <c r="N111" s="9">
        <f t="shared" si="22"/>
        <v>-7.180056415230056E-05</v>
      </c>
      <c r="O111" s="9">
        <f t="shared" si="23"/>
        <v>-7.125481856941181E-07</v>
      </c>
      <c r="P111" s="9">
        <f t="shared" si="24"/>
        <v>-1.272615577116919E-07</v>
      </c>
      <c r="Q111" s="9">
        <f t="shared" si="25"/>
        <v>-8.053837849170245E-08</v>
      </c>
      <c r="S111" s="11">
        <f t="shared" si="43"/>
        <v>0.036781980320441034</v>
      </c>
      <c r="T111" s="11">
        <f t="shared" si="43"/>
        <v>0.040254710647370975</v>
      </c>
      <c r="U111" s="11">
        <f t="shared" si="43"/>
        <v>2.083106145180943</v>
      </c>
      <c r="V111" s="11">
        <f t="shared" si="42"/>
        <v>12.64497461515059</v>
      </c>
      <c r="W111" s="11">
        <f>0</f>
        <v>0</v>
      </c>
      <c r="Y111" s="3">
        <f t="shared" si="37"/>
        <v>-5431.101525964065</v>
      </c>
      <c r="Z111" s="3">
        <f t="shared" si="38"/>
        <v>-3645.2568825490607</v>
      </c>
      <c r="AA111" s="3">
        <f t="shared" si="39"/>
        <v>-30.723350390981068</v>
      </c>
      <c r="AB111" s="3">
        <f t="shared" si="40"/>
        <v>-5.0612992076170995</v>
      </c>
      <c r="AC111" s="3">
        <f t="shared" si="41"/>
        <v>0</v>
      </c>
    </row>
    <row r="112" spans="1:29" ht="12.75">
      <c r="A112" s="10">
        <f t="shared" si="35"/>
        <v>0.6557240333586053</v>
      </c>
      <c r="B112" s="3">
        <f t="shared" si="26"/>
        <v>30</v>
      </c>
      <c r="C112" s="11">
        <f t="shared" si="27"/>
        <v>-3.675333405828134E-05</v>
      </c>
      <c r="D112" s="3">
        <f t="shared" si="28"/>
        <v>-7.504139939498233</v>
      </c>
      <c r="E112" s="11">
        <f t="shared" si="29"/>
        <v>-7.944319135275751E-07</v>
      </c>
      <c r="F112" s="3">
        <f t="shared" si="30"/>
        <v>-7.643980300975862</v>
      </c>
      <c r="G112" s="11">
        <f t="shared" si="31"/>
        <v>-2.3522672612626702E-07</v>
      </c>
      <c r="H112" s="3">
        <f t="shared" si="32"/>
        <v>-7.612521092646383</v>
      </c>
      <c r="I112" s="11">
        <f t="shared" si="33"/>
        <v>-1.0818862346138268E-07</v>
      </c>
      <c r="J112" s="3">
        <f t="shared" si="34"/>
        <v>-7.631219647309506</v>
      </c>
      <c r="K112" s="1">
        <f>0</f>
        <v>0</v>
      </c>
      <c r="L112" s="10">
        <f t="shared" si="36"/>
        <v>0.6557240333586053</v>
      </c>
      <c r="N112" s="9">
        <f t="shared" si="22"/>
        <v>3.4233238376328546E-05</v>
      </c>
      <c r="O112" s="9">
        <f t="shared" si="23"/>
        <v>-3.170654761455281E-07</v>
      </c>
      <c r="P112" s="9">
        <f t="shared" si="24"/>
        <v>-2.1612133511053569E-07</v>
      </c>
      <c r="Q112" s="9">
        <f t="shared" si="25"/>
        <v>-2.7658185198780016E-08</v>
      </c>
      <c r="S112" s="11">
        <f t="shared" si="43"/>
        <v>0.034271064072309336</v>
      </c>
      <c r="T112" s="11">
        <f t="shared" si="43"/>
        <v>1.5854756796371827</v>
      </c>
      <c r="U112" s="11">
        <f t="shared" si="43"/>
        <v>5.354631672888591</v>
      </c>
      <c r="V112" s="11">
        <f t="shared" si="42"/>
        <v>11.642189702831276</v>
      </c>
      <c r="W112" s="11">
        <f>0</f>
        <v>0</v>
      </c>
      <c r="Y112" s="3">
        <f t="shared" si="37"/>
        <v>-1867.4993069103375</v>
      </c>
      <c r="Z112" s="3">
        <f t="shared" si="38"/>
        <v>-40.366434390621265</v>
      </c>
      <c r="AA112" s="3">
        <f t="shared" si="39"/>
        <v>-11.952269345442161</v>
      </c>
      <c r="AB112" s="3">
        <f t="shared" si="40"/>
        <v>-5.497247651310454</v>
      </c>
      <c r="AC112" s="3">
        <f t="shared" si="41"/>
        <v>0</v>
      </c>
    </row>
    <row r="113" spans="1:29" ht="12.75">
      <c r="A113" s="10">
        <f t="shared" si="35"/>
        <v>0.6627748294162247</v>
      </c>
      <c r="B113" s="3">
        <f t="shared" si="26"/>
        <v>30</v>
      </c>
      <c r="C113" s="11">
        <f t="shared" si="27"/>
        <v>0.00010520288434063115</v>
      </c>
      <c r="D113" s="3">
        <f t="shared" si="28"/>
        <v>4.648893279545611</v>
      </c>
      <c r="E113" s="11">
        <f t="shared" si="29"/>
        <v>3.451584684978353E-05</v>
      </c>
      <c r="F113" s="3">
        <f t="shared" si="30"/>
        <v>-7.679683430493397</v>
      </c>
      <c r="G113" s="11">
        <f t="shared" si="31"/>
        <v>-2.979412153372305E-07</v>
      </c>
      <c r="H113" s="3">
        <f t="shared" si="32"/>
        <v>-7.679179109211249</v>
      </c>
      <c r="I113" s="11">
        <f t="shared" si="33"/>
        <v>-1.3558270317091752E-07</v>
      </c>
      <c r="J113" s="3">
        <f t="shared" si="34"/>
        <v>-7.6507852943517385</v>
      </c>
      <c r="K113" s="1">
        <f>0</f>
        <v>0</v>
      </c>
      <c r="L113" s="10">
        <f t="shared" si="36"/>
        <v>0.6627748294162247</v>
      </c>
      <c r="N113" s="9">
        <f t="shared" si="22"/>
        <v>0.00010563863690474899</v>
      </c>
      <c r="O113" s="9">
        <f t="shared" si="23"/>
        <v>3.4527579913258815E-05</v>
      </c>
      <c r="P113" s="9">
        <f t="shared" si="24"/>
        <v>-2.174171520979922E-07</v>
      </c>
      <c r="Q113" s="9">
        <f t="shared" si="25"/>
        <v>-1.079147942144979E-07</v>
      </c>
      <c r="S113" s="11">
        <f t="shared" si="43"/>
        <v>0.03694609185265718</v>
      </c>
      <c r="T113" s="11">
        <f t="shared" si="43"/>
        <v>0.036492018942680525</v>
      </c>
      <c r="U113" s="11">
        <f t="shared" si="43"/>
        <v>4.227520105266239</v>
      </c>
      <c r="V113" s="11">
        <f t="shared" si="42"/>
        <v>9.28992008986419</v>
      </c>
      <c r="W113" s="11">
        <f>0</f>
        <v>0</v>
      </c>
      <c r="Y113" s="3">
        <f t="shared" si="37"/>
        <v>5345.537177104858</v>
      </c>
      <c r="Z113" s="3">
        <f t="shared" si="38"/>
        <v>1753.80878282171</v>
      </c>
      <c r="AA113" s="3">
        <f t="shared" si="39"/>
        <v>-15.138899025051339</v>
      </c>
      <c r="AB113" s="3">
        <f t="shared" si="40"/>
        <v>-6.88918735370259</v>
      </c>
      <c r="AC113" s="3">
        <f t="shared" si="41"/>
        <v>0</v>
      </c>
    </row>
    <row r="114" spans="1:29" ht="12.75">
      <c r="A114" s="10">
        <f t="shared" si="35"/>
        <v>0.669825625473844</v>
      </c>
      <c r="B114" s="3">
        <f t="shared" si="26"/>
        <v>30</v>
      </c>
      <c r="C114" s="11">
        <f t="shared" si="27"/>
        <v>0.00010607367312037611</v>
      </c>
      <c r="D114" s="3">
        <f t="shared" si="28"/>
        <v>29.794314240756172</v>
      </c>
      <c r="E114" s="11">
        <f t="shared" si="29"/>
        <v>0.00010561204534810945</v>
      </c>
      <c r="F114" s="3">
        <f t="shared" si="30"/>
        <v>4.4271179295630745</v>
      </c>
      <c r="G114" s="11">
        <f t="shared" si="31"/>
        <v>3.4085025514357374E-05</v>
      </c>
      <c r="H114" s="3">
        <f t="shared" si="32"/>
        <v>-7.717908528484655</v>
      </c>
      <c r="I114" s="11">
        <f t="shared" si="33"/>
        <v>-1.8973199581791595E-07</v>
      </c>
      <c r="J114" s="3">
        <f t="shared" si="34"/>
        <v>-7.727125182853503</v>
      </c>
      <c r="K114" s="1">
        <f>0</f>
        <v>0</v>
      </c>
      <c r="L114" s="10">
        <f t="shared" si="36"/>
        <v>0.669825625473844</v>
      </c>
      <c r="N114" s="9">
        <f t="shared" si="22"/>
        <v>0.00010604635994901446</v>
      </c>
      <c r="O114" s="9">
        <f t="shared" si="23"/>
        <v>0.00010565042360421462</v>
      </c>
      <c r="P114" s="9">
        <f t="shared" si="24"/>
        <v>3.4106917148838194E-05</v>
      </c>
      <c r="Q114" s="9">
        <f t="shared" si="25"/>
        <v>-8.182638566939084E-08</v>
      </c>
      <c r="S114" s="11">
        <f t="shared" si="43"/>
        <v>0.03686090430745551</v>
      </c>
      <c r="T114" s="11">
        <f t="shared" si="43"/>
        <v>0.036905978412009786</v>
      </c>
      <c r="U114" s="11">
        <f t="shared" si="43"/>
        <v>0.03695325598936071</v>
      </c>
      <c r="V114" s="11">
        <f t="shared" si="42"/>
        <v>6.638587617211285</v>
      </c>
      <c r="W114" s="11">
        <f>0</f>
        <v>0</v>
      </c>
      <c r="Y114" s="3">
        <f t="shared" si="37"/>
        <v>5389.783433514148</v>
      </c>
      <c r="Z114" s="3">
        <f t="shared" si="38"/>
        <v>5366.32734260845</v>
      </c>
      <c r="AA114" s="3">
        <f t="shared" si="39"/>
        <v>1731.9180192780623</v>
      </c>
      <c r="AB114" s="3">
        <f t="shared" si="40"/>
        <v>-9.640604853067362</v>
      </c>
      <c r="AC114" s="3">
        <f t="shared" si="41"/>
        <v>0</v>
      </c>
    </row>
    <row r="115" spans="1:29" ht="12.75">
      <c r="A115" s="10">
        <f t="shared" si="35"/>
        <v>0.6768764215314634</v>
      </c>
      <c r="B115" s="3">
        <f t="shared" si="26"/>
        <v>30</v>
      </c>
      <c r="C115" s="11">
        <f t="shared" si="27"/>
        <v>0.00010601909174802002</v>
      </c>
      <c r="D115" s="3">
        <f t="shared" si="28"/>
        <v>29.934358435397066</v>
      </c>
      <c r="E115" s="11">
        <f t="shared" si="29"/>
        <v>0.00010608434931866599</v>
      </c>
      <c r="F115" s="3">
        <f t="shared" si="30"/>
        <v>29.725324361904256</v>
      </c>
      <c r="G115" s="11">
        <f t="shared" si="31"/>
        <v>0.0001056333733344671</v>
      </c>
      <c r="H115" s="3">
        <f t="shared" si="32"/>
        <v>4.095015892391478</v>
      </c>
      <c r="I115" s="11">
        <f t="shared" si="33"/>
        <v>3.34199562314342E-05</v>
      </c>
      <c r="J115" s="3">
        <f t="shared" si="34"/>
        <v>-7.785009898327153</v>
      </c>
      <c r="K115" s="1">
        <f>0</f>
        <v>0</v>
      </c>
      <c r="L115" s="10">
        <f t="shared" si="36"/>
        <v>0.6768764215314634</v>
      </c>
      <c r="N115" s="9">
        <f t="shared" si="22"/>
        <v>0.00010605712062113945</v>
      </c>
      <c r="O115" s="9">
        <f t="shared" si="23"/>
        <v>0.00010606706871019818</v>
      </c>
      <c r="P115" s="9">
        <f t="shared" si="24"/>
        <v>0.00010570045730638394</v>
      </c>
      <c r="Q115" s="9">
        <f t="shared" si="25"/>
        <v>3.3499249099741206E-05</v>
      </c>
      <c r="S115" s="11">
        <f t="shared" si="43"/>
        <v>0.03686622357917041</v>
      </c>
      <c r="T115" s="11">
        <f t="shared" si="43"/>
        <v>0.03685986416847367</v>
      </c>
      <c r="U115" s="11">
        <f t="shared" si="43"/>
        <v>0.036903891628964514</v>
      </c>
      <c r="V115" s="11">
        <f t="shared" si="42"/>
        <v>0.03768863484255984</v>
      </c>
      <c r="W115" s="11">
        <f>0</f>
        <v>0</v>
      </c>
      <c r="Y115" s="3">
        <f t="shared" si="37"/>
        <v>5387.010061311137</v>
      </c>
      <c r="Z115" s="3">
        <f t="shared" si="38"/>
        <v>5390.325909276352</v>
      </c>
      <c r="AA115" s="3">
        <f t="shared" si="39"/>
        <v>5367.411053808025</v>
      </c>
      <c r="AB115" s="3">
        <f t="shared" si="40"/>
        <v>1698.1247197929906</v>
      </c>
      <c r="AC115" s="3">
        <f t="shared" si="41"/>
        <v>0</v>
      </c>
    </row>
    <row r="116" spans="1:29" ht="12.75">
      <c r="A116" s="10">
        <f t="shared" si="35"/>
        <v>0.6839272175890828</v>
      </c>
      <c r="B116" s="3">
        <f t="shared" si="26"/>
        <v>30</v>
      </c>
      <c r="C116" s="11">
        <f t="shared" si="27"/>
        <v>0.00010609508686541329</v>
      </c>
      <c r="D116" s="3">
        <f t="shared" si="28"/>
        <v>29.930839751298755</v>
      </c>
      <c r="E116" s="11">
        <f t="shared" si="29"/>
        <v>0.00010603987665872988</v>
      </c>
      <c r="F116" s="3">
        <f t="shared" si="30"/>
        <v>29.85499619897935</v>
      </c>
      <c r="G116" s="11">
        <f t="shared" si="31"/>
        <v>0.00010613374057450638</v>
      </c>
      <c r="H116" s="3">
        <f t="shared" si="32"/>
        <v>29.625569688308417</v>
      </c>
      <c r="I116" s="11">
        <f t="shared" si="33"/>
        <v>0.00010573976525460355</v>
      </c>
      <c r="J116" s="3">
        <f t="shared" si="34"/>
        <v>15.912657875416421</v>
      </c>
      <c r="K116" s="1">
        <f>0</f>
        <v>0</v>
      </c>
      <c r="L116" s="10">
        <f t="shared" si="36"/>
        <v>0.6839272175890828</v>
      </c>
      <c r="N116" s="9">
        <f t="shared" si="22"/>
        <v>0.00010607782948250121</v>
      </c>
      <c r="O116" s="9">
        <f t="shared" si="23"/>
        <v>0.00010610656877108309</v>
      </c>
      <c r="P116" s="9">
        <f t="shared" si="24"/>
        <v>0.00010617365324916037</v>
      </c>
      <c r="Q116" s="9">
        <f t="shared" si="25"/>
        <v>7.22248917454941E-05</v>
      </c>
      <c r="S116" s="11">
        <f t="shared" si="43"/>
        <v>0.03685881815770858</v>
      </c>
      <c r="T116" s="11">
        <f t="shared" si="43"/>
        <v>0.03686419764777976</v>
      </c>
      <c r="U116" s="11">
        <f t="shared" si="43"/>
        <v>0.03685505353432089</v>
      </c>
      <c r="V116" s="11">
        <f t="shared" si="42"/>
        <v>0.036893488170973994</v>
      </c>
      <c r="W116" s="11">
        <f>0</f>
        <v>0</v>
      </c>
      <c r="Y116" s="3">
        <f t="shared" si="37"/>
        <v>5390.87150225784</v>
      </c>
      <c r="Z116" s="3">
        <f t="shared" si="38"/>
        <v>5388.066177914961</v>
      </c>
      <c r="AA116" s="3">
        <f t="shared" si="39"/>
        <v>5392.835562846912</v>
      </c>
      <c r="AB116" s="3">
        <f t="shared" si="40"/>
        <v>5372.817007912778</v>
      </c>
      <c r="AC116" s="3">
        <f t="shared" si="41"/>
        <v>0</v>
      </c>
    </row>
    <row r="117" spans="1:29" ht="12.75">
      <c r="A117" s="10">
        <f t="shared" si="35"/>
        <v>0.6909780136467022</v>
      </c>
      <c r="B117" s="3">
        <f t="shared" si="26"/>
        <v>30</v>
      </c>
      <c r="C117" s="11">
        <f t="shared" si="27"/>
        <v>0.00010606060052020158</v>
      </c>
      <c r="D117" s="3">
        <f t="shared" si="28"/>
        <v>29.920674540816186</v>
      </c>
      <c r="E117" s="11">
        <f t="shared" si="29"/>
        <v>0.00010614443540248378</v>
      </c>
      <c r="F117" s="3">
        <f t="shared" si="30"/>
        <v>29.831268120912426</v>
      </c>
      <c r="G117" s="11">
        <f t="shared" si="31"/>
        <v>0.00010614647094939425</v>
      </c>
      <c r="H117" s="3">
        <f t="shared" si="32"/>
        <v>41.634941529754386</v>
      </c>
      <c r="I117" s="11">
        <f t="shared" si="33"/>
        <v>7.268170997811816E-05</v>
      </c>
      <c r="J117" s="3">
        <f t="shared" si="34"/>
        <v>67.00519085976134</v>
      </c>
      <c r="K117" s="1">
        <f>0</f>
        <v>0</v>
      </c>
      <c r="L117" s="10">
        <f t="shared" si="36"/>
        <v>0.6909780136467022</v>
      </c>
      <c r="N117" s="9">
        <f t="shared" si="22"/>
        <v>0.00010612717386873971</v>
      </c>
      <c r="O117" s="9">
        <f t="shared" si="23"/>
        <v>0.00010618428706080698</v>
      </c>
      <c r="P117" s="9">
        <f t="shared" si="24"/>
        <v>7.267596507938845E-05</v>
      </c>
      <c r="Q117" s="9">
        <f t="shared" si="25"/>
        <v>4.770817528452051E-07</v>
      </c>
      <c r="S117" s="11">
        <f t="shared" si="43"/>
        <v>0.03686217806017962</v>
      </c>
      <c r="T117" s="11">
        <f t="shared" si="43"/>
        <v>0.03685401216809396</v>
      </c>
      <c r="U117" s="11">
        <f t="shared" si="43"/>
        <v>0.036853813976686474</v>
      </c>
      <c r="V117" s="11">
        <f t="shared" si="42"/>
        <v>0.040199412801466786</v>
      </c>
      <c r="W117" s="11">
        <f>0</f>
        <v>0</v>
      </c>
      <c r="Y117" s="3">
        <f t="shared" si="37"/>
        <v>5389.11919250334</v>
      </c>
      <c r="Z117" s="3">
        <f t="shared" si="38"/>
        <v>5393.378985215169</v>
      </c>
      <c r="AA117" s="3">
        <f t="shared" si="39"/>
        <v>5393.482414809841</v>
      </c>
      <c r="AB117" s="3">
        <f t="shared" si="40"/>
        <v>3693.08109011161</v>
      </c>
      <c r="AC117" s="3">
        <f t="shared" si="41"/>
        <v>0</v>
      </c>
    </row>
    <row r="118" spans="1:29" ht="12.75">
      <c r="A118" s="10">
        <f t="shared" si="35"/>
        <v>0.6980288097043216</v>
      </c>
      <c r="B118" s="3">
        <f t="shared" si="26"/>
        <v>30</v>
      </c>
      <c r="C118" s="11">
        <f t="shared" si="27"/>
        <v>0.00010619363751888575</v>
      </c>
      <c r="D118" s="3">
        <f t="shared" si="28"/>
        <v>29.90047335170258</v>
      </c>
      <c r="E118" s="11">
        <f t="shared" si="29"/>
        <v>0.00010616700691437482</v>
      </c>
      <c r="F118" s="3">
        <f t="shared" si="30"/>
        <v>41.68484905315874</v>
      </c>
      <c r="G118" s="11">
        <f t="shared" si="31"/>
        <v>7.273699018072126E-05</v>
      </c>
      <c r="H118" s="3">
        <f t="shared" si="32"/>
        <v>67.17981863720514</v>
      </c>
      <c r="I118" s="11">
        <f t="shared" si="33"/>
        <v>4.937089864702944E-07</v>
      </c>
      <c r="J118" s="3">
        <f t="shared" si="34"/>
        <v>67.34268274939085</v>
      </c>
      <c r="K118" s="1">
        <f>0</f>
        <v>0</v>
      </c>
      <c r="L118" s="10">
        <f t="shared" si="36"/>
        <v>0.6980288097043216</v>
      </c>
      <c r="N118" s="9">
        <f t="shared" si="22"/>
        <v>0.0001062334009534135</v>
      </c>
      <c r="O118" s="9">
        <f t="shared" si="23"/>
        <v>7.274108641746394E-05</v>
      </c>
      <c r="P118" s="9">
        <f t="shared" si="24"/>
        <v>5.751639384717817E-07</v>
      </c>
      <c r="Q118" s="9">
        <f t="shared" si="25"/>
        <v>1.6626024532334264E-08</v>
      </c>
      <c r="S118" s="11">
        <f t="shared" si="43"/>
        <v>0.03684922265671814</v>
      </c>
      <c r="T118" s="11">
        <f t="shared" si="43"/>
        <v>0.03685181470068909</v>
      </c>
      <c r="U118" s="11">
        <f t="shared" si="43"/>
        <v>0.04019593201187094</v>
      </c>
      <c r="V118" s="11">
        <f t="shared" si="42"/>
        <v>2.5512042773023027</v>
      </c>
      <c r="W118" s="11">
        <f>0</f>
        <v>0</v>
      </c>
      <c r="Y118" s="3">
        <f t="shared" si="37"/>
        <v>5395.879028289724</v>
      </c>
      <c r="Z118" s="3">
        <f t="shared" si="38"/>
        <v>5394.525882058477</v>
      </c>
      <c r="AA118" s="3">
        <f t="shared" si="39"/>
        <v>3695.8899710660144</v>
      </c>
      <c r="AB118" s="3">
        <f t="shared" si="40"/>
        <v>25.08619187001166</v>
      </c>
      <c r="AC118" s="3">
        <f t="shared" si="41"/>
        <v>0</v>
      </c>
    </row>
    <row r="119" spans="1:29" ht="12.75">
      <c r="A119" s="10">
        <f t="shared" si="35"/>
        <v>0.705079605761941</v>
      </c>
      <c r="B119" s="3">
        <f t="shared" si="26"/>
        <v>30</v>
      </c>
      <c r="C119" s="11">
        <f t="shared" si="27"/>
        <v>0.00010627309882395641</v>
      </c>
      <c r="D119" s="3">
        <f t="shared" si="28"/>
        <v>41.748388196581914</v>
      </c>
      <c r="E119" s="11">
        <f t="shared" si="29"/>
        <v>7.283065218069292E-05</v>
      </c>
      <c r="F119" s="3">
        <f t="shared" si="30"/>
        <v>67.21805782466726</v>
      </c>
      <c r="G119" s="11">
        <f t="shared" si="31"/>
        <v>6.016639183489874E-07</v>
      </c>
      <c r="H119" s="3">
        <f t="shared" si="32"/>
        <v>67.37739700066668</v>
      </c>
      <c r="I119" s="11">
        <f t="shared" si="33"/>
        <v>9.814391570226904E-08</v>
      </c>
      <c r="J119" s="3">
        <f t="shared" si="34"/>
        <v>67.35444414752226</v>
      </c>
      <c r="K119" s="1">
        <f>0</f>
        <v>0</v>
      </c>
      <c r="L119" s="10">
        <f t="shared" si="36"/>
        <v>0.705079605761941</v>
      </c>
      <c r="N119" s="9">
        <f t="shared" si="22"/>
        <v>7.289167996028514E-05</v>
      </c>
      <c r="O119" s="9">
        <f t="shared" si="23"/>
        <v>7.116762297481807E-07</v>
      </c>
      <c r="P119" s="9">
        <f t="shared" si="24"/>
        <v>1.2462745223173436E-07</v>
      </c>
      <c r="Q119" s="9">
        <f t="shared" si="25"/>
        <v>8.150751046600227E-08</v>
      </c>
      <c r="S119" s="11">
        <f t="shared" si="43"/>
        <v>0.03684149228671105</v>
      </c>
      <c r="T119" s="11">
        <f t="shared" si="43"/>
        <v>0.04018997847243458</v>
      </c>
      <c r="U119" s="11">
        <f t="shared" si="43"/>
        <v>2.0934485841895087</v>
      </c>
      <c r="V119" s="11">
        <f t="shared" si="42"/>
        <v>12.833729620556392</v>
      </c>
      <c r="W119" s="11">
        <f>0</f>
        <v>0</v>
      </c>
      <c r="Y119" s="3">
        <f t="shared" si="37"/>
        <v>5399.916592117548</v>
      </c>
      <c r="Z119" s="3">
        <f t="shared" si="38"/>
        <v>3700.649096313088</v>
      </c>
      <c r="AA119" s="3">
        <f t="shared" si="39"/>
        <v>30.571565255221202</v>
      </c>
      <c r="AB119" s="3">
        <f t="shared" si="40"/>
        <v>4.986858995181585</v>
      </c>
      <c r="AC119" s="3">
        <f t="shared" si="41"/>
        <v>0</v>
      </c>
    </row>
    <row r="120" spans="1:29" ht="12.75">
      <c r="A120" s="10">
        <f t="shared" si="35"/>
        <v>0.7121304018195603</v>
      </c>
      <c r="B120" s="3">
        <f t="shared" si="26"/>
        <v>30</v>
      </c>
      <c r="C120" s="11">
        <f t="shared" si="27"/>
        <v>3.954802913600583E-05</v>
      </c>
      <c r="D120" s="3">
        <f t="shared" si="28"/>
        <v>67.28656714039967</v>
      </c>
      <c r="E120" s="11">
        <f t="shared" si="29"/>
        <v>7.951610305329921E-07</v>
      </c>
      <c r="F120" s="3">
        <f t="shared" si="30"/>
        <v>67.42571640734756</v>
      </c>
      <c r="G120" s="11">
        <f t="shared" si="31"/>
        <v>2.347074702405201E-07</v>
      </c>
      <c r="H120" s="3">
        <f t="shared" si="32"/>
        <v>67.39264851340674</v>
      </c>
      <c r="I120" s="11">
        <f t="shared" si="33"/>
        <v>1.079883023677525E-07</v>
      </c>
      <c r="J120" s="3">
        <f t="shared" si="34"/>
        <v>67.41210328783126</v>
      </c>
      <c r="K120" s="1">
        <f>0</f>
        <v>0</v>
      </c>
      <c r="L120" s="10">
        <f t="shared" si="36"/>
        <v>0.7121304018195603</v>
      </c>
      <c r="N120" s="9">
        <f t="shared" si="22"/>
        <v>-3.2528412284702625E-05</v>
      </c>
      <c r="O120" s="9">
        <f t="shared" si="23"/>
        <v>3.181470573802368E-07</v>
      </c>
      <c r="P120" s="9">
        <f t="shared" si="24"/>
        <v>2.1803509186870632E-07</v>
      </c>
      <c r="Q120" s="9">
        <f t="shared" si="25"/>
        <v>2.6489180362797894E-08</v>
      </c>
      <c r="S120" s="11">
        <f t="shared" si="43"/>
        <v>0.031875952409286444</v>
      </c>
      <c r="T120" s="11">
        <f t="shared" si="43"/>
        <v>1.584021889479831</v>
      </c>
      <c r="U120" s="11">
        <f t="shared" si="43"/>
        <v>5.36647801083985</v>
      </c>
      <c r="V120" s="11">
        <f t="shared" si="42"/>
        <v>11.66378626581436</v>
      </c>
      <c r="W120" s="11">
        <f>0</f>
        <v>0</v>
      </c>
      <c r="Y120" s="3">
        <f t="shared" si="37"/>
        <v>2009.502508916449</v>
      </c>
      <c r="Z120" s="3">
        <f t="shared" si="38"/>
        <v>40.403482063632744</v>
      </c>
      <c r="AA120" s="3">
        <f t="shared" si="39"/>
        <v>11.92588507224388</v>
      </c>
      <c r="AB120" s="3">
        <f t="shared" si="40"/>
        <v>5.487068996418339</v>
      </c>
      <c r="AC120" s="3">
        <f t="shared" si="41"/>
        <v>0</v>
      </c>
    </row>
    <row r="121" spans="1:29" ht="12.75">
      <c r="A121" s="10">
        <f t="shared" si="35"/>
        <v>0.7191811978771797</v>
      </c>
      <c r="B121" s="3">
        <f t="shared" si="26"/>
        <v>30</v>
      </c>
      <c r="C121" s="11">
        <f t="shared" si="27"/>
        <v>-0.00010459063879179503</v>
      </c>
      <c r="D121" s="3">
        <f t="shared" si="28"/>
        <v>55.729488923899794</v>
      </c>
      <c r="E121" s="11">
        <f t="shared" si="29"/>
        <v>-3.2829687164768027E-05</v>
      </c>
      <c r="F121" s="3">
        <f t="shared" si="30"/>
        <v>67.46112511955702</v>
      </c>
      <c r="G121" s="11">
        <f t="shared" si="31"/>
        <v>3.01454438403645E-07</v>
      </c>
      <c r="H121" s="3">
        <f t="shared" si="32"/>
        <v>67.4603967802732</v>
      </c>
      <c r="I121" s="11">
        <f t="shared" si="33"/>
        <v>1.365273917485294E-07</v>
      </c>
      <c r="J121" s="3">
        <f t="shared" si="34"/>
        <v>67.43084197041985</v>
      </c>
      <c r="K121" s="1">
        <f>0</f>
        <v>0</v>
      </c>
      <c r="L121" s="10">
        <f t="shared" si="36"/>
        <v>0.7191811978771797</v>
      </c>
      <c r="N121" s="9">
        <f t="shared" si="22"/>
        <v>-0.00010502483244267756</v>
      </c>
      <c r="O121" s="9">
        <f t="shared" si="23"/>
        <v>-3.283935085434031E-05</v>
      </c>
      <c r="P121" s="9">
        <f t="shared" si="24"/>
        <v>2.1996210626124866E-07</v>
      </c>
      <c r="Q121" s="9">
        <f t="shared" si="25"/>
        <v>1.1002805157877144E-07</v>
      </c>
      <c r="S121" s="11">
        <f t="shared" si="43"/>
        <v>0.03700639873414336</v>
      </c>
      <c r="T121" s="11">
        <f t="shared" si="43"/>
        <v>0.03836626541822202</v>
      </c>
      <c r="U121" s="11">
        <f t="shared" si="43"/>
        <v>4.178251561647499</v>
      </c>
      <c r="V121" s="11">
        <f t="shared" si="42"/>
        <v>9.225639352618536</v>
      </c>
      <c r="W121" s="11">
        <f>0</f>
        <v>0</v>
      </c>
      <c r="Y121" s="3">
        <f t="shared" si="37"/>
        <v>-5314.427941238057</v>
      </c>
      <c r="Z121" s="3">
        <f t="shared" si="38"/>
        <v>-1668.1321462990682</v>
      </c>
      <c r="AA121" s="3">
        <f t="shared" si="39"/>
        <v>15.317411854149961</v>
      </c>
      <c r="AB121" s="3">
        <f t="shared" si="40"/>
        <v>6.93718858431581</v>
      </c>
      <c r="AC121" s="3">
        <f t="shared" si="41"/>
        <v>0</v>
      </c>
    </row>
    <row r="122" spans="1:29" ht="12.75">
      <c r="A122" s="10">
        <f t="shared" si="35"/>
        <v>0.7262319939347991</v>
      </c>
      <c r="B122" s="3">
        <f t="shared" si="26"/>
        <v>30</v>
      </c>
      <c r="C122" s="11">
        <f t="shared" si="27"/>
        <v>-0.00010545831529442732</v>
      </c>
      <c r="D122" s="3">
        <f t="shared" si="28"/>
        <v>30.20461194566245</v>
      </c>
      <c r="E122" s="11">
        <f t="shared" si="29"/>
        <v>-0.00010499426934796505</v>
      </c>
      <c r="F122" s="3">
        <f t="shared" si="30"/>
        <v>55.931220630481924</v>
      </c>
      <c r="G122" s="11">
        <f t="shared" si="31"/>
        <v>-3.245275107813554E-05</v>
      </c>
      <c r="H122" s="3">
        <f t="shared" si="32"/>
        <v>67.4992787941597</v>
      </c>
      <c r="I122" s="11">
        <f t="shared" si="33"/>
        <v>1.934445048390599E-07</v>
      </c>
      <c r="J122" s="3">
        <f t="shared" si="34"/>
        <v>67.50867679604065</v>
      </c>
      <c r="K122" s="1">
        <f>0</f>
        <v>0</v>
      </c>
      <c r="L122" s="10">
        <f t="shared" si="36"/>
        <v>0.7262319939347991</v>
      </c>
      <c r="N122" s="9">
        <f t="shared" si="22"/>
        <v>-0.00010542914712062648</v>
      </c>
      <c r="O122" s="9">
        <f t="shared" si="23"/>
        <v>-0.00010503398410672518</v>
      </c>
      <c r="P122" s="9">
        <f t="shared" si="24"/>
        <v>-3.247374937319496E-05</v>
      </c>
      <c r="Q122" s="9">
        <f t="shared" si="25"/>
        <v>8.342607326305105E-08</v>
      </c>
      <c r="S122" s="11">
        <f t="shared" si="43"/>
        <v>0.036921031992085185</v>
      </c>
      <c r="T122" s="11">
        <f t="shared" si="43"/>
        <v>0.03696660259633869</v>
      </c>
      <c r="U122" s="11">
        <f t="shared" si="43"/>
        <v>0.03881188625944361</v>
      </c>
      <c r="V122" s="11">
        <f t="shared" si="42"/>
        <v>6.511182517557219</v>
      </c>
      <c r="W122" s="11">
        <f>0</f>
        <v>0</v>
      </c>
      <c r="Y122" s="3">
        <f t="shared" si="37"/>
        <v>-5358.516057562923</v>
      </c>
      <c r="Z122" s="3">
        <f t="shared" si="38"/>
        <v>-5334.937095120534</v>
      </c>
      <c r="AA122" s="3">
        <f t="shared" si="39"/>
        <v>-1648.9793837382779</v>
      </c>
      <c r="AB122" s="3">
        <f t="shared" si="40"/>
        <v>9.829243739892993</v>
      </c>
      <c r="AC122" s="3">
        <f t="shared" si="41"/>
        <v>0</v>
      </c>
    </row>
    <row r="123" spans="1:29" ht="12.75">
      <c r="A123" s="10">
        <f t="shared" si="35"/>
        <v>0.7332827899924185</v>
      </c>
      <c r="B123" s="3">
        <f t="shared" si="26"/>
        <v>30</v>
      </c>
      <c r="C123" s="11">
        <f t="shared" si="27"/>
        <v>-0.00010540002676993593</v>
      </c>
      <c r="D123" s="3">
        <f t="shared" si="28"/>
        <v>30.06484128256487</v>
      </c>
      <c r="E123" s="11">
        <f t="shared" si="29"/>
        <v>-0.00010546847306640459</v>
      </c>
      <c r="F123" s="3">
        <f t="shared" si="30"/>
        <v>30.273959107997648</v>
      </c>
      <c r="G123" s="11">
        <f t="shared" si="31"/>
        <v>-0.0001050141704017323</v>
      </c>
      <c r="H123" s="3">
        <f t="shared" si="32"/>
        <v>56.23272493066448</v>
      </c>
      <c r="I123" s="11">
        <f t="shared" si="33"/>
        <v>-3.187593652825154E-05</v>
      </c>
      <c r="J123" s="3">
        <f t="shared" si="34"/>
        <v>67.56769314479429</v>
      </c>
      <c r="K123" s="1">
        <f>0</f>
        <v>0</v>
      </c>
      <c r="L123" s="10">
        <f t="shared" si="36"/>
        <v>0.7332827899924185</v>
      </c>
      <c r="N123" s="9">
        <f t="shared" si="22"/>
        <v>-0.00010543939218676657</v>
      </c>
      <c r="O123" s="9">
        <f t="shared" si="23"/>
        <v>-0.00010545051968439913</v>
      </c>
      <c r="P123" s="9">
        <f t="shared" si="24"/>
        <v>-0.00010508367411134117</v>
      </c>
      <c r="Q123" s="9">
        <f t="shared" si="25"/>
        <v>-3.1956945389049716E-05</v>
      </c>
      <c r="S123" s="11">
        <f t="shared" si="43"/>
        <v>0.03692674535213617</v>
      </c>
      <c r="T123" s="11">
        <f t="shared" si="43"/>
        <v>0.036920036657515864</v>
      </c>
      <c r="U123" s="11">
        <f t="shared" si="43"/>
        <v>0.03696464425090802</v>
      </c>
      <c r="V123" s="11">
        <f t="shared" si="42"/>
        <v>0.039514210926280165</v>
      </c>
      <c r="W123" s="11">
        <f>0</f>
        <v>0</v>
      </c>
      <c r="Y123" s="3">
        <f t="shared" si="37"/>
        <v>-5355.554318665552</v>
      </c>
      <c r="Z123" s="3">
        <f t="shared" si="38"/>
        <v>-5359.032191203948</v>
      </c>
      <c r="AA123" s="3">
        <f t="shared" si="39"/>
        <v>-5335.948301452405</v>
      </c>
      <c r="AB123" s="3">
        <f t="shared" si="40"/>
        <v>-1619.6704570864536</v>
      </c>
      <c r="AC123" s="3">
        <f t="shared" si="41"/>
        <v>0</v>
      </c>
    </row>
    <row r="124" spans="1:29" ht="12.75">
      <c r="A124" s="10">
        <f t="shared" si="35"/>
        <v>0.7403335860500379</v>
      </c>
      <c r="B124" s="3">
        <f t="shared" si="26"/>
        <v>30</v>
      </c>
      <c r="C124" s="11">
        <f t="shared" si="27"/>
        <v>-0.00010547869304519938</v>
      </c>
      <c r="D124" s="3">
        <f t="shared" si="28"/>
        <v>30.06877712885029</v>
      </c>
      <c r="E124" s="11">
        <f t="shared" si="29"/>
        <v>-0.00010542147736735853</v>
      </c>
      <c r="F124" s="3">
        <f t="shared" si="30"/>
        <v>30.144204447356387</v>
      </c>
      <c r="G124" s="11">
        <f t="shared" si="31"/>
        <v>-0.00010551960885282164</v>
      </c>
      <c r="H124" s="3">
        <f t="shared" si="32"/>
        <v>30.375364180611417</v>
      </c>
      <c r="I124" s="11">
        <f t="shared" si="33"/>
        <v>-0.00010512288238484725</v>
      </c>
      <c r="J124" s="3">
        <f t="shared" si="34"/>
        <v>44.961064780123955</v>
      </c>
      <c r="K124" s="1">
        <f>0</f>
        <v>0</v>
      </c>
      <c r="L124" s="10">
        <f t="shared" si="36"/>
        <v>0.7403335860500379</v>
      </c>
      <c r="N124" s="9">
        <f t="shared" si="22"/>
        <v>-0.00010546076432841131</v>
      </c>
      <c r="O124" s="9">
        <f t="shared" si="23"/>
        <v>-0.00010549058643866587</v>
      </c>
      <c r="P124" s="9">
        <f t="shared" si="24"/>
        <v>-0.00010556146398049816</v>
      </c>
      <c r="Q124" s="9">
        <f t="shared" si="25"/>
        <v>-7.314997898080515E-05</v>
      </c>
      <c r="S124" s="11">
        <f t="shared" si="43"/>
        <v>0.0369190353221678</v>
      </c>
      <c r="T124" s="11">
        <f t="shared" si="43"/>
        <v>0.03692464243522067</v>
      </c>
      <c r="U124" s="11">
        <f t="shared" si="43"/>
        <v>0.03691502741579499</v>
      </c>
      <c r="V124" s="11">
        <f t="shared" si="42"/>
        <v>0.0369539528751553</v>
      </c>
      <c r="W124" s="11">
        <f>0</f>
        <v>0</v>
      </c>
      <c r="Y124" s="3">
        <f t="shared" si="37"/>
        <v>-5359.551485678992</v>
      </c>
      <c r="Z124" s="3">
        <f t="shared" si="38"/>
        <v>-5356.644259941519</v>
      </c>
      <c r="AA124" s="3">
        <f t="shared" si="39"/>
        <v>-5361.630487335144</v>
      </c>
      <c r="AB124" s="3">
        <f t="shared" si="40"/>
        <v>-5341.4721418963245</v>
      </c>
      <c r="AC124" s="3">
        <f t="shared" si="41"/>
        <v>0</v>
      </c>
    </row>
    <row r="125" spans="1:29" ht="12.75">
      <c r="A125" s="10">
        <f t="shared" si="35"/>
        <v>0.7473843821076572</v>
      </c>
      <c r="B125" s="3">
        <f t="shared" si="26"/>
        <v>30</v>
      </c>
      <c r="C125" s="11">
        <f t="shared" si="27"/>
        <v>-0.000105442865014135</v>
      </c>
      <c r="D125" s="3">
        <f t="shared" si="28"/>
        <v>30.079325337873776</v>
      </c>
      <c r="E125" s="11">
        <f t="shared" si="29"/>
        <v>-0.00010552978449068995</v>
      </c>
      <c r="F125" s="3">
        <f t="shared" si="30"/>
        <v>30.169274148921573</v>
      </c>
      <c r="G125" s="11">
        <f t="shared" si="31"/>
        <v>-0.00010553243103836209</v>
      </c>
      <c r="H125" s="3">
        <f t="shared" si="32"/>
        <v>18.909870381527554</v>
      </c>
      <c r="I125" s="11">
        <f t="shared" si="33"/>
        <v>-7.3610492909564E-05</v>
      </c>
      <c r="J125" s="3">
        <f t="shared" si="34"/>
        <v>-6.785883170325424</v>
      </c>
      <c r="K125" s="1">
        <f>0</f>
        <v>0</v>
      </c>
      <c r="L125" s="10">
        <f t="shared" si="36"/>
        <v>0.7473843821076572</v>
      </c>
      <c r="N125" s="9">
        <f t="shared" si="22"/>
        <v>-0.00010551185157378835</v>
      </c>
      <c r="O125" s="9">
        <f t="shared" si="23"/>
        <v>-0.00010557157651314164</v>
      </c>
      <c r="P125" s="9">
        <f t="shared" si="24"/>
        <v>-7.360192650670598E-05</v>
      </c>
      <c r="Q125" s="9">
        <f t="shared" si="25"/>
        <v>-4.813343738644325E-07</v>
      </c>
      <c r="S125" s="11">
        <f t="shared" si="43"/>
        <v>0.036922546106164765</v>
      </c>
      <c r="T125" s="11">
        <f t="shared" si="43"/>
        <v>0.036914030898102926</v>
      </c>
      <c r="U125" s="11">
        <f t="shared" si="43"/>
        <v>0.03691377173258566</v>
      </c>
      <c r="V125" s="11">
        <f t="shared" si="42"/>
        <v>0.04013779254167033</v>
      </c>
      <c r="W125" s="11">
        <f>0</f>
        <v>0</v>
      </c>
      <c r="Y125" s="3">
        <f t="shared" si="37"/>
        <v>-5357.7310025882725</v>
      </c>
      <c r="Z125" s="3">
        <f t="shared" si="38"/>
        <v>-5362.147528772427</v>
      </c>
      <c r="AA125" s="3">
        <f t="shared" si="39"/>
        <v>-5362.282004353216</v>
      </c>
      <c r="AB125" s="3">
        <f t="shared" si="40"/>
        <v>-3740.2741278369713</v>
      </c>
      <c r="AC125" s="3">
        <f t="shared" si="41"/>
        <v>0</v>
      </c>
    </row>
    <row r="126" spans="1:29" ht="12.75">
      <c r="A126" s="10">
        <f t="shared" si="35"/>
        <v>0.7544351781652766</v>
      </c>
      <c r="B126" s="3">
        <f t="shared" si="26"/>
        <v>30</v>
      </c>
      <c r="C126" s="11">
        <f t="shared" si="27"/>
        <v>-0.00010558072493221493</v>
      </c>
      <c r="D126" s="3">
        <f t="shared" si="28"/>
        <v>30.10045031346838</v>
      </c>
      <c r="E126" s="11">
        <f t="shared" si="29"/>
        <v>-0.000105553624019809</v>
      </c>
      <c r="F126" s="3">
        <f t="shared" si="30"/>
        <v>18.86006435296602</v>
      </c>
      <c r="G126" s="11">
        <f t="shared" si="31"/>
        <v>-7.366328578153627E-05</v>
      </c>
      <c r="H126" s="3">
        <f t="shared" si="32"/>
        <v>-6.961208217165618</v>
      </c>
      <c r="I126" s="11">
        <f t="shared" si="33"/>
        <v>-4.956802970727656E-07</v>
      </c>
      <c r="J126" s="3">
        <f t="shared" si="34"/>
        <v>-7.126383402016</v>
      </c>
      <c r="K126" s="1">
        <f>0</f>
        <v>0</v>
      </c>
      <c r="L126" s="10">
        <f t="shared" si="36"/>
        <v>0.7544351781652766</v>
      </c>
      <c r="N126" s="9">
        <f t="shared" si="22"/>
        <v>-0.00010562242515703803</v>
      </c>
      <c r="O126" s="9">
        <f t="shared" si="23"/>
        <v>-7.366573840825123E-05</v>
      </c>
      <c r="P126" s="9">
        <f t="shared" si="24"/>
        <v>-5.780291282145537E-07</v>
      </c>
      <c r="Q126" s="9">
        <f t="shared" si="25"/>
        <v>-1.434502826360672E-08</v>
      </c>
      <c r="S126" s="11">
        <f t="shared" si="43"/>
        <v>0.03690904363005837</v>
      </c>
      <c r="T126" s="11">
        <f t="shared" si="43"/>
        <v>0.03691169662109161</v>
      </c>
      <c r="U126" s="11">
        <f t="shared" si="43"/>
        <v>0.04013409826083159</v>
      </c>
      <c r="V126" s="11">
        <f t="shared" si="42"/>
        <v>2.541058189046191</v>
      </c>
      <c r="W126" s="11">
        <f>0</f>
        <v>0</v>
      </c>
      <c r="Y126" s="3">
        <f t="shared" si="37"/>
        <v>-5364.73589909798</v>
      </c>
      <c r="Z126" s="3">
        <f t="shared" si="38"/>
        <v>-5363.358855724052</v>
      </c>
      <c r="AA126" s="3">
        <f t="shared" si="39"/>
        <v>-3742.956623298789</v>
      </c>
      <c r="AB126" s="3">
        <f t="shared" si="40"/>
        <v>-25.186357508807372</v>
      </c>
      <c r="AC126" s="3">
        <f t="shared" si="41"/>
        <v>0</v>
      </c>
    </row>
    <row r="127" spans="1:29" ht="12.75">
      <c r="A127" s="10">
        <f t="shared" si="35"/>
        <v>0.761485974222896</v>
      </c>
      <c r="B127" s="3">
        <f t="shared" si="26"/>
        <v>30</v>
      </c>
      <c r="C127" s="11">
        <f t="shared" si="27"/>
        <v>-0.00010566405690862709</v>
      </c>
      <c r="D127" s="3">
        <f t="shared" si="28"/>
        <v>18.795829503099494</v>
      </c>
      <c r="E127" s="11">
        <f t="shared" si="29"/>
        <v>-7.375671593053613E-05</v>
      </c>
      <c r="F127" s="3">
        <f t="shared" si="30"/>
        <v>-6.999373092425011</v>
      </c>
      <c r="G127" s="11">
        <f t="shared" si="31"/>
        <v>-6.034243527354747E-07</v>
      </c>
      <c r="H127" s="3">
        <f t="shared" si="32"/>
        <v>-7.160607098137811</v>
      </c>
      <c r="I127" s="11">
        <f t="shared" si="33"/>
        <v>-9.675714286212673E-08</v>
      </c>
      <c r="J127" s="3">
        <f t="shared" si="34"/>
        <v>-7.136531203030398</v>
      </c>
      <c r="K127" s="1">
        <f>0</f>
        <v>0</v>
      </c>
      <c r="L127" s="10">
        <f t="shared" si="36"/>
        <v>0.761485974222896</v>
      </c>
      <c r="N127" s="9">
        <f t="shared" si="22"/>
        <v>-7.381870576125905E-05</v>
      </c>
      <c r="O127" s="9">
        <f t="shared" si="23"/>
        <v>-7.154077103188216E-07</v>
      </c>
      <c r="P127" s="9">
        <f t="shared" si="24"/>
        <v>-1.2213639498968677E-07</v>
      </c>
      <c r="Q127" s="9">
        <f t="shared" si="25"/>
        <v>-8.240154819611273E-08</v>
      </c>
      <c r="S127" s="11">
        <f t="shared" si="43"/>
        <v>0.0369008901989773</v>
      </c>
      <c r="T127" s="11">
        <f t="shared" si="43"/>
        <v>0.040127512348465975</v>
      </c>
      <c r="U127" s="11">
        <f t="shared" si="43"/>
        <v>2.0873411427890356</v>
      </c>
      <c r="V127" s="11">
        <f t="shared" si="42"/>
        <v>13.017669194928464</v>
      </c>
      <c r="W127" s="11">
        <f>0</f>
        <v>0</v>
      </c>
      <c r="Y127" s="3">
        <f t="shared" si="37"/>
        <v>-5368.97013830867</v>
      </c>
      <c r="Z127" s="3">
        <f t="shared" si="38"/>
        <v>-3747.7039678043266</v>
      </c>
      <c r="AA127" s="3">
        <f t="shared" si="39"/>
        <v>-30.661015915436487</v>
      </c>
      <c r="AB127" s="3">
        <f t="shared" si="40"/>
        <v>-4.916394712575248</v>
      </c>
      <c r="AC127" s="3">
        <f t="shared" si="41"/>
        <v>0</v>
      </c>
    </row>
    <row r="128" spans="1:29" ht="12.75">
      <c r="A128" s="10">
        <f t="shared" si="35"/>
        <v>0.7685367702805154</v>
      </c>
      <c r="B128" s="3">
        <f t="shared" si="26"/>
        <v>30</v>
      </c>
      <c r="C128" s="11">
        <f t="shared" si="27"/>
        <v>-4.2009901490034854E-05</v>
      </c>
      <c r="D128" s="3">
        <f t="shared" si="28"/>
        <v>-7.069110831049978</v>
      </c>
      <c r="E128" s="11">
        <f t="shared" si="29"/>
        <v>-8.003934455954037E-07</v>
      </c>
      <c r="F128" s="3">
        <f t="shared" si="30"/>
        <v>-7.209232848372776</v>
      </c>
      <c r="G128" s="11">
        <f t="shared" si="31"/>
        <v>-2.34187781882787E-07</v>
      </c>
      <c r="H128" s="3">
        <f t="shared" si="32"/>
        <v>-7.174661278263018</v>
      </c>
      <c r="I128" s="11">
        <f t="shared" si="33"/>
        <v>-1.0777770788416826E-07</v>
      </c>
      <c r="J128" s="3">
        <f t="shared" si="34"/>
        <v>-7.194822793608429</v>
      </c>
      <c r="K128" s="1">
        <f>0</f>
        <v>0</v>
      </c>
      <c r="L128" s="10">
        <f t="shared" si="36"/>
        <v>0.7685367702805154</v>
      </c>
      <c r="N128" s="9">
        <f t="shared" si="22"/>
        <v>3.0987830202332844E-05</v>
      </c>
      <c r="O128" s="9">
        <f t="shared" si="23"/>
        <v>-3.191280710860338E-07</v>
      </c>
      <c r="P128" s="9">
        <f t="shared" si="24"/>
        <v>-2.1979509416612184E-07</v>
      </c>
      <c r="Q128" s="9">
        <f t="shared" si="25"/>
        <v>-2.538497399106279E-08</v>
      </c>
      <c r="S128" s="11">
        <f t="shared" si="43"/>
        <v>0.030303585244350586</v>
      </c>
      <c r="T128" s="11">
        <f t="shared" si="43"/>
        <v>1.5736666572633324</v>
      </c>
      <c r="U128" s="11">
        <f t="shared" si="43"/>
        <v>5.37838681377501</v>
      </c>
      <c r="V128" s="11">
        <f t="shared" si="42"/>
        <v>11.686576962457545</v>
      </c>
      <c r="W128" s="11">
        <f>0</f>
        <v>0</v>
      </c>
      <c r="Y128" s="3">
        <f t="shared" si="37"/>
        <v>-2134.594423232587</v>
      </c>
      <c r="Z128" s="3">
        <f t="shared" si="38"/>
        <v>-40.66934995706047</v>
      </c>
      <c r="AA128" s="3">
        <f t="shared" si="39"/>
        <v>-11.899478824409684</v>
      </c>
      <c r="AB128" s="3">
        <f t="shared" si="40"/>
        <v>-5.47636833313949</v>
      </c>
      <c r="AC128" s="3">
        <f t="shared" si="41"/>
        <v>0</v>
      </c>
    </row>
    <row r="129" spans="1:29" ht="12.75">
      <c r="A129" s="10">
        <f t="shared" si="35"/>
        <v>0.7755875663381347</v>
      </c>
      <c r="B129" s="3">
        <f t="shared" si="26"/>
        <v>30</v>
      </c>
      <c r="C129" s="11">
        <f t="shared" si="27"/>
        <v>0.0001039732976551317</v>
      </c>
      <c r="D129" s="3">
        <f t="shared" si="28"/>
        <v>3.949441136389243</v>
      </c>
      <c r="E129" s="11">
        <f t="shared" si="29"/>
        <v>3.131059852442465E-05</v>
      </c>
      <c r="F129" s="3">
        <f t="shared" si="30"/>
        <v>-7.244365961039453</v>
      </c>
      <c r="G129" s="11">
        <f t="shared" si="31"/>
        <v>-3.047138397468812E-07</v>
      </c>
      <c r="H129" s="3">
        <f t="shared" si="32"/>
        <v>-7.243422497083108</v>
      </c>
      <c r="I129" s="11">
        <f t="shared" si="33"/>
        <v>-1.373934172394674E-07</v>
      </c>
      <c r="J129" s="3">
        <f t="shared" si="34"/>
        <v>-7.212780350755284</v>
      </c>
      <c r="K129" s="1">
        <f>0</f>
        <v>0</v>
      </c>
      <c r="L129" s="10">
        <f t="shared" si="36"/>
        <v>0.7755875663381347</v>
      </c>
      <c r="N129" s="9">
        <f t="shared" si="22"/>
        <v>0.00010441099837298186</v>
      </c>
      <c r="O129" s="9">
        <f t="shared" si="23"/>
        <v>3.131830030545572E-05</v>
      </c>
      <c r="P129" s="9">
        <f t="shared" si="24"/>
        <v>-2.223282937841738E-07</v>
      </c>
      <c r="Q129" s="9">
        <f t="shared" si="25"/>
        <v>-1.1199787205448305E-07</v>
      </c>
      <c r="S129" s="11">
        <f t="shared" si="43"/>
        <v>0.0370675492712224</v>
      </c>
      <c r="T129" s="11">
        <f t="shared" si="43"/>
        <v>0.0402276717064759</v>
      </c>
      <c r="U129" s="11">
        <f t="shared" si="43"/>
        <v>4.133558485797302</v>
      </c>
      <c r="V129" s="11">
        <f t="shared" si="42"/>
        <v>9.16748781224566</v>
      </c>
      <c r="W129" s="11">
        <f>0</f>
        <v>0</v>
      </c>
      <c r="Y129" s="3">
        <f t="shared" si="37"/>
        <v>5283.0597899019685</v>
      </c>
      <c r="Z129" s="3">
        <f t="shared" si="38"/>
        <v>1590.9446732257945</v>
      </c>
      <c r="AA129" s="3">
        <f t="shared" si="39"/>
        <v>-15.483027570530517</v>
      </c>
      <c r="AB129" s="3">
        <f t="shared" si="40"/>
        <v>-6.9811928099332405</v>
      </c>
      <c r="AC129" s="3">
        <f t="shared" si="41"/>
        <v>0</v>
      </c>
    </row>
    <row r="130" spans="1:29" ht="12.75">
      <c r="A130" s="10">
        <f t="shared" si="35"/>
        <v>0.7826383623957541</v>
      </c>
      <c r="B130" s="3">
        <f t="shared" si="26"/>
        <v>30</v>
      </c>
      <c r="C130" s="11">
        <f t="shared" si="27"/>
        <v>0.00010484798555880051</v>
      </c>
      <c r="D130" s="3">
        <f t="shared" si="28"/>
        <v>29.79464620467938</v>
      </c>
      <c r="E130" s="11">
        <f t="shared" si="29"/>
        <v>0.00010437665611669066</v>
      </c>
      <c r="F130" s="3">
        <f t="shared" si="30"/>
        <v>3.764743602646142</v>
      </c>
      <c r="G130" s="11">
        <f t="shared" si="31"/>
        <v>3.097916191511001E-05</v>
      </c>
      <c r="H130" s="3">
        <f t="shared" si="32"/>
        <v>-7.282444615476056</v>
      </c>
      <c r="I130" s="11">
        <f t="shared" si="33"/>
        <v>-1.9691352323211286E-07</v>
      </c>
      <c r="J130" s="3">
        <f t="shared" si="34"/>
        <v>-7.2920086449600605</v>
      </c>
      <c r="K130" s="1">
        <f>0</f>
        <v>0</v>
      </c>
      <c r="L130" s="10">
        <f t="shared" si="36"/>
        <v>0.7826383623957541</v>
      </c>
      <c r="N130" s="9">
        <f t="shared" si="22"/>
        <v>0.00010481708721208522</v>
      </c>
      <c r="O130" s="9">
        <f t="shared" si="23"/>
        <v>0.00010441763723764652</v>
      </c>
      <c r="P130" s="9">
        <f t="shared" si="24"/>
        <v>3.099930500118464E-05</v>
      </c>
      <c r="Q130" s="9">
        <f t="shared" si="25"/>
        <v>-8.492568519635096E-08</v>
      </c>
      <c r="S130" s="11">
        <f t="shared" si="43"/>
        <v>0.03698100851627795</v>
      </c>
      <c r="T130" s="11">
        <f t="shared" si="43"/>
        <v>0.037027556004594016</v>
      </c>
      <c r="U130" s="11">
        <f t="shared" si="43"/>
        <v>0.040658055296174556</v>
      </c>
      <c r="V130" s="11">
        <f t="shared" si="42"/>
        <v>6.3964752514274785</v>
      </c>
      <c r="W130" s="11">
        <f>0</f>
        <v>0</v>
      </c>
      <c r="Y130" s="3">
        <f t="shared" si="37"/>
        <v>5327.504167418144</v>
      </c>
      <c r="Z130" s="3">
        <f t="shared" si="38"/>
        <v>5303.555118195268</v>
      </c>
      <c r="AA130" s="3">
        <f t="shared" si="39"/>
        <v>1574.1038163609917</v>
      </c>
      <c r="AB130" s="3">
        <f t="shared" si="40"/>
        <v>-10.005510454483092</v>
      </c>
      <c r="AC130" s="3">
        <f t="shared" si="41"/>
        <v>0</v>
      </c>
    </row>
    <row r="131" spans="1:29" ht="12.75">
      <c r="A131" s="10">
        <f t="shared" si="35"/>
        <v>0.7896891584533735</v>
      </c>
      <c r="B131" s="3">
        <f t="shared" si="26"/>
        <v>30</v>
      </c>
      <c r="C131" s="11">
        <f t="shared" si="27"/>
        <v>0.00010478623931309954</v>
      </c>
      <c r="D131" s="3">
        <f t="shared" si="28"/>
        <v>29.935933177858864</v>
      </c>
      <c r="E131" s="11">
        <f t="shared" si="29"/>
        <v>0.00010485767558710448</v>
      </c>
      <c r="F131" s="3">
        <f t="shared" si="30"/>
        <v>29.724966249832256</v>
      </c>
      <c r="G131" s="11">
        <f t="shared" si="31"/>
        <v>0.0001043951811991986</v>
      </c>
      <c r="H131" s="3">
        <f t="shared" si="32"/>
        <v>3.488998674307881</v>
      </c>
      <c r="I131" s="11">
        <f t="shared" si="33"/>
        <v>3.0476779919050835E-05</v>
      </c>
      <c r="J131" s="3">
        <f t="shared" si="34"/>
        <v>-7.35208583257846</v>
      </c>
      <c r="K131" s="1">
        <f>0</f>
        <v>0</v>
      </c>
      <c r="L131" s="10">
        <f t="shared" si="36"/>
        <v>0.7896891584533735</v>
      </c>
      <c r="N131" s="9">
        <f t="shared" si="22"/>
        <v>0.0001048268676733081</v>
      </c>
      <c r="O131" s="9">
        <f t="shared" si="23"/>
        <v>0.00010483910326453924</v>
      </c>
      <c r="P131" s="9">
        <f t="shared" si="24"/>
        <v>0.0001044669721041539</v>
      </c>
      <c r="Q131" s="9">
        <f t="shared" si="25"/>
        <v>3.055939388017241E-05</v>
      </c>
      <c r="S131" s="11">
        <f t="shared" si="43"/>
        <v>0.036987095045123104</v>
      </c>
      <c r="T131" s="11">
        <f t="shared" si="43"/>
        <v>0.03698005365118805</v>
      </c>
      <c r="U131" s="11">
        <f t="shared" si="43"/>
        <v>0.03702572273273547</v>
      </c>
      <c r="V131" s="11">
        <f t="shared" si="42"/>
        <v>0.04132826635261197</v>
      </c>
      <c r="W131" s="11">
        <f>0</f>
        <v>0</v>
      </c>
      <c r="Y131" s="3">
        <f t="shared" si="37"/>
        <v>5324.366735835256</v>
      </c>
      <c r="Z131" s="3">
        <f t="shared" si="38"/>
        <v>5327.996534208947</v>
      </c>
      <c r="AA131" s="3">
        <f t="shared" si="39"/>
        <v>5304.496409091194</v>
      </c>
      <c r="AB131" s="3">
        <f t="shared" si="40"/>
        <v>1548.576934147884</v>
      </c>
      <c r="AC131" s="3">
        <f t="shared" si="41"/>
        <v>0</v>
      </c>
    </row>
    <row r="132" spans="1:29" ht="12.75">
      <c r="A132" s="10">
        <f t="shared" si="35"/>
        <v>0.7967399545109929</v>
      </c>
      <c r="B132" s="3">
        <f t="shared" si="26"/>
        <v>30</v>
      </c>
      <c r="C132" s="11">
        <f t="shared" si="27"/>
        <v>0.00010486742968250014</v>
      </c>
      <c r="D132" s="3">
        <f t="shared" si="28"/>
        <v>29.9316053938106</v>
      </c>
      <c r="E132" s="11">
        <f t="shared" si="29"/>
        <v>0.0001048083356673671</v>
      </c>
      <c r="F132" s="3">
        <f t="shared" si="30"/>
        <v>29.856590437126314</v>
      </c>
      <c r="G132" s="11">
        <f t="shared" si="31"/>
        <v>0.00010491047331776649</v>
      </c>
      <c r="H132" s="3">
        <f t="shared" si="32"/>
        <v>29.62200999222572</v>
      </c>
      <c r="I132" s="11">
        <f t="shared" si="33"/>
        <v>0.00010450604896859143</v>
      </c>
      <c r="J132" s="3">
        <f t="shared" si="34"/>
        <v>14.26590212240806</v>
      </c>
      <c r="K132" s="1">
        <f>0</f>
        <v>0</v>
      </c>
      <c r="L132" s="10">
        <f t="shared" si="36"/>
        <v>0.7967399545109929</v>
      </c>
      <c r="N132" s="9">
        <f t="shared" si="22"/>
        <v>0.00010484888332580613</v>
      </c>
      <c r="O132" s="9">
        <f t="shared" si="23"/>
        <v>0.00010487972585298728</v>
      </c>
      <c r="P132" s="9">
        <f t="shared" si="24"/>
        <v>0.00010495417411802105</v>
      </c>
      <c r="Q132" s="9">
        <f t="shared" si="25"/>
        <v>7.393042590954666E-05</v>
      </c>
      <c r="S132" s="11">
        <f t="shared" si="43"/>
        <v>0.03697909255854124</v>
      </c>
      <c r="T132" s="11">
        <f t="shared" si="43"/>
        <v>0.03698491653983031</v>
      </c>
      <c r="U132" s="11">
        <f t="shared" si="43"/>
        <v>0.036974852400618576</v>
      </c>
      <c r="V132" s="11">
        <f t="shared" si="42"/>
        <v>0.03701475752574506</v>
      </c>
      <c r="W132" s="11">
        <f>0</f>
        <v>0</v>
      </c>
      <c r="Y132" s="3">
        <f t="shared" si="37"/>
        <v>5328.492156357458</v>
      </c>
      <c r="Z132" s="3">
        <f t="shared" si="38"/>
        <v>5325.489489112944</v>
      </c>
      <c r="AA132" s="3">
        <f t="shared" si="39"/>
        <v>5330.67927654904</v>
      </c>
      <c r="AB132" s="3">
        <f t="shared" si="40"/>
        <v>5310.129788696198</v>
      </c>
      <c r="AC132" s="3">
        <f t="shared" si="41"/>
        <v>0</v>
      </c>
    </row>
    <row r="133" spans="1:29" ht="12.75">
      <c r="A133" s="10">
        <f t="shared" si="35"/>
        <v>0.8037907505686123</v>
      </c>
      <c r="B133" s="3">
        <f t="shared" si="26"/>
        <v>30</v>
      </c>
      <c r="C133" s="11">
        <f t="shared" si="27"/>
        <v>0.00010483036725735815</v>
      </c>
      <c r="D133" s="3">
        <f t="shared" si="28"/>
        <v>29.920696259076998</v>
      </c>
      <c r="E133" s="11">
        <f t="shared" si="29"/>
        <v>0.00010492018208018514</v>
      </c>
      <c r="F133" s="3">
        <f t="shared" si="30"/>
        <v>29.830257754909006</v>
      </c>
      <c r="G133" s="11">
        <f t="shared" si="31"/>
        <v>0.00010492341607048077</v>
      </c>
      <c r="H133" s="3">
        <f t="shared" si="32"/>
        <v>40.596536892121975</v>
      </c>
      <c r="I133" s="11">
        <f t="shared" si="33"/>
        <v>7.439955971226298E-05</v>
      </c>
      <c r="J133" s="3">
        <f t="shared" si="34"/>
        <v>66.56494519526714</v>
      </c>
      <c r="K133" s="1">
        <f>0</f>
        <v>0</v>
      </c>
      <c r="L133" s="10">
        <f t="shared" si="36"/>
        <v>0.8037907505686123</v>
      </c>
      <c r="N133" s="9">
        <f t="shared" si="22"/>
        <v>0.00010490163144053384</v>
      </c>
      <c r="O133" s="9">
        <f t="shared" si="23"/>
        <v>0.00010496381779635532</v>
      </c>
      <c r="P133" s="9">
        <f t="shared" si="24"/>
        <v>7.43883824578713E-05</v>
      </c>
      <c r="Q133" s="9">
        <f t="shared" si="25"/>
        <v>4.904361681799182E-07</v>
      </c>
      <c r="S133" s="11">
        <f t="shared" si="43"/>
        <v>0.03698274485865579</v>
      </c>
      <c r="T133" s="11">
        <f t="shared" si="43"/>
        <v>0.03697389623783596</v>
      </c>
      <c r="U133" s="11">
        <f t="shared" si="43"/>
        <v>0.03697357775878416</v>
      </c>
      <c r="V133" s="11">
        <f t="shared" si="42"/>
        <v>0.04008059883109162</v>
      </c>
      <c r="W133" s="11">
        <f>0</f>
        <v>0</v>
      </c>
      <c r="Y133" s="3">
        <f t="shared" si="37"/>
        <v>5326.60895160778</v>
      </c>
      <c r="Z133" s="3">
        <f t="shared" si="38"/>
        <v>5331.172595252019</v>
      </c>
      <c r="AA133" s="3">
        <f t="shared" si="39"/>
        <v>5331.336919789926</v>
      </c>
      <c r="AB133" s="3">
        <f t="shared" si="40"/>
        <v>3780.367951836981</v>
      </c>
      <c r="AC133" s="3">
        <f t="shared" si="41"/>
        <v>0</v>
      </c>
    </row>
    <row r="134" spans="1:29" ht="12.75">
      <c r="A134" s="10">
        <f t="shared" si="35"/>
        <v>0.8108415466262316</v>
      </c>
      <c r="B134" s="3">
        <f t="shared" si="26"/>
        <v>30</v>
      </c>
      <c r="C134" s="11">
        <f t="shared" si="27"/>
        <v>0.00010497277917144484</v>
      </c>
      <c r="D134" s="3">
        <f t="shared" si="28"/>
        <v>29.89870066968333</v>
      </c>
      <c r="E134" s="11">
        <f t="shared" si="29"/>
        <v>0.00010494524665986806</v>
      </c>
      <c r="F134" s="3">
        <f t="shared" si="30"/>
        <v>40.64620981523349</v>
      </c>
      <c r="G134" s="11">
        <f t="shared" si="31"/>
        <v>7.445008069250482E-05</v>
      </c>
      <c r="H134" s="3">
        <f t="shared" si="32"/>
        <v>66.7427289940356</v>
      </c>
      <c r="I134" s="11">
        <f t="shared" si="33"/>
        <v>5.02631663369446E-07</v>
      </c>
      <c r="J134" s="3">
        <f t="shared" si="34"/>
        <v>66.91188411748452</v>
      </c>
      <c r="K134" s="1">
        <f>0</f>
        <v>0</v>
      </c>
      <c r="L134" s="10">
        <f t="shared" si="36"/>
        <v>0.8108415466262316</v>
      </c>
      <c r="N134" s="9">
        <f t="shared" si="22"/>
        <v>0.00010501631973149734</v>
      </c>
      <c r="O134" s="9">
        <f t="shared" si="23"/>
        <v>7.445102815169793E-05</v>
      </c>
      <c r="P134" s="9">
        <f t="shared" si="24"/>
        <v>5.858058952018005E-07</v>
      </c>
      <c r="Q134" s="9">
        <f t="shared" si="25"/>
        <v>1.2194917672880819E-08</v>
      </c>
      <c r="S134" s="11">
        <f t="shared" si="43"/>
        <v>0.03696871772044741</v>
      </c>
      <c r="T134" s="11">
        <f t="shared" si="43"/>
        <v>0.03697142815884746</v>
      </c>
      <c r="U134" s="11">
        <f t="shared" si="43"/>
        <v>0.040076798021568424</v>
      </c>
      <c r="V134" s="11">
        <f t="shared" si="42"/>
        <v>2.5059155039737306</v>
      </c>
      <c r="W134" s="11">
        <f>0</f>
        <v>0</v>
      </c>
      <c r="Y134" s="3">
        <f t="shared" si="37"/>
        <v>5333.845142763415</v>
      </c>
      <c r="Z134" s="3">
        <f t="shared" si="38"/>
        <v>5332.4461691028055</v>
      </c>
      <c r="AA134" s="3">
        <f t="shared" si="39"/>
        <v>3782.935008622536</v>
      </c>
      <c r="AB134" s="3">
        <f t="shared" si="40"/>
        <v>25.539568233052005</v>
      </c>
      <c r="AC134" s="3">
        <f t="shared" si="41"/>
        <v>0</v>
      </c>
    </row>
    <row r="135" spans="1:29" ht="12.75">
      <c r="A135" s="10">
        <f t="shared" si="35"/>
        <v>0.817892342683851</v>
      </c>
      <c r="B135" s="3">
        <f t="shared" si="26"/>
        <v>30</v>
      </c>
      <c r="C135" s="11">
        <f t="shared" si="27"/>
        <v>0.00010505978909151882</v>
      </c>
      <c r="D135" s="3">
        <f t="shared" si="28"/>
        <v>40.71106132694632</v>
      </c>
      <c r="E135" s="11">
        <f t="shared" si="29"/>
        <v>7.454336020416961E-05</v>
      </c>
      <c r="F135" s="3">
        <f t="shared" si="30"/>
        <v>66.78081660421932</v>
      </c>
      <c r="G135" s="11">
        <f t="shared" si="31"/>
        <v>6.10155140404199E-07</v>
      </c>
      <c r="H135" s="3">
        <f t="shared" si="32"/>
        <v>66.94563957463336</v>
      </c>
      <c r="I135" s="11">
        <f t="shared" si="33"/>
        <v>9.54334573995294E-08</v>
      </c>
      <c r="J135" s="3">
        <f t="shared" si="34"/>
        <v>66.92051091107861</v>
      </c>
      <c r="K135" s="1">
        <f>0</f>
        <v>0</v>
      </c>
      <c r="L135" s="10">
        <f t="shared" si="36"/>
        <v>0.817892342683851</v>
      </c>
      <c r="N135" s="9">
        <f t="shared" si="22"/>
        <v>7.460630054990783E-05</v>
      </c>
      <c r="O135" s="9">
        <f t="shared" si="23"/>
        <v>7.239790613044109E-07</v>
      </c>
      <c r="P135" s="9">
        <f t="shared" si="24"/>
        <v>1.1976718035960123E-07</v>
      </c>
      <c r="Q135" s="9">
        <f t="shared" si="25"/>
        <v>8.322779930136501E-08</v>
      </c>
      <c r="S135" s="11">
        <f t="shared" si="43"/>
        <v>0.03696015653730208</v>
      </c>
      <c r="T135" s="11">
        <f t="shared" si="43"/>
        <v>0.04006973844918238</v>
      </c>
      <c r="U135" s="11">
        <f t="shared" si="43"/>
        <v>2.064315113679458</v>
      </c>
      <c r="V135" s="11">
        <f t="shared" si="42"/>
        <v>13.198227459710697</v>
      </c>
      <c r="W135" s="11">
        <f>0</f>
        <v>0</v>
      </c>
      <c r="Y135" s="3">
        <f t="shared" si="37"/>
        <v>5338.266264536336</v>
      </c>
      <c r="Z135" s="3">
        <f t="shared" si="38"/>
        <v>3787.6746989893113</v>
      </c>
      <c r="AA135" s="3">
        <f t="shared" si="39"/>
        <v>31.00301866507468</v>
      </c>
      <c r="AB135" s="3">
        <f t="shared" si="40"/>
        <v>4.849136006737898</v>
      </c>
      <c r="AC135" s="3">
        <f t="shared" si="41"/>
        <v>0</v>
      </c>
    </row>
    <row r="136" spans="1:29" ht="12.75">
      <c r="A136" s="10">
        <f t="shared" si="35"/>
        <v>0.8249431387414704</v>
      </c>
      <c r="B136" s="3">
        <f t="shared" si="26"/>
        <v>30</v>
      </c>
      <c r="C136" s="11">
        <f t="shared" si="27"/>
        <v>4.4188190901572725E-05</v>
      </c>
      <c r="D136" s="3">
        <f t="shared" si="28"/>
        <v>66.85170483998218</v>
      </c>
      <c r="E136" s="11">
        <f t="shared" si="29"/>
        <v>8.103745531649472E-07</v>
      </c>
      <c r="F136" s="3">
        <f t="shared" si="30"/>
        <v>66.9945465473424</v>
      </c>
      <c r="G136" s="11">
        <f t="shared" si="31"/>
        <v>2.3366021067394712E-07</v>
      </c>
      <c r="H136" s="3">
        <f t="shared" si="32"/>
        <v>66.95856349879979</v>
      </c>
      <c r="I136" s="11">
        <f t="shared" si="33"/>
        <v>1.0755809884252597E-07</v>
      </c>
      <c r="J136" s="3">
        <f t="shared" si="34"/>
        <v>66.97938699906229</v>
      </c>
      <c r="K136" s="1">
        <f>0</f>
        <v>0</v>
      </c>
      <c r="L136" s="10">
        <f t="shared" si="36"/>
        <v>0.8249431387414704</v>
      </c>
      <c r="N136" s="9">
        <f t="shared" si="22"/>
        <v>-2.9586573087501134E-05</v>
      </c>
      <c r="O136" s="9">
        <f t="shared" si="23"/>
        <v>3.200100253560745E-07</v>
      </c>
      <c r="P136" s="9">
        <f t="shared" si="24"/>
        <v>2.2141635299422023E-07</v>
      </c>
      <c r="Q136" s="9">
        <f t="shared" si="25"/>
        <v>2.4339520055107574E-08</v>
      </c>
      <c r="S136" s="11">
        <f t="shared" si="43"/>
        <v>0.03003397998717628</v>
      </c>
      <c r="T136" s="11">
        <f t="shared" si="43"/>
        <v>1.5542843406254205</v>
      </c>
      <c r="U136" s="11">
        <f t="shared" si="43"/>
        <v>5.390530439019409</v>
      </c>
      <c r="V136" s="11">
        <f t="shared" si="42"/>
        <v>11.710438280149313</v>
      </c>
      <c r="W136" s="11">
        <f>0</f>
        <v>0</v>
      </c>
      <c r="Y136" s="3">
        <f t="shared" si="37"/>
        <v>2245.277006745864</v>
      </c>
      <c r="Z136" s="3">
        <f t="shared" si="38"/>
        <v>41.176506979570654</v>
      </c>
      <c r="AA136" s="3">
        <f t="shared" si="39"/>
        <v>11.872672035526476</v>
      </c>
      <c r="AB136" s="3">
        <f t="shared" si="40"/>
        <v>5.465209624859913</v>
      </c>
      <c r="AC136" s="3">
        <f t="shared" si="41"/>
        <v>0</v>
      </c>
    </row>
    <row r="137" spans="1:29" ht="12.75">
      <c r="A137" s="10">
        <f t="shared" si="35"/>
        <v>0.8319939347990898</v>
      </c>
      <c r="B137" s="3">
        <f t="shared" si="26"/>
        <v>30</v>
      </c>
      <c r="C137" s="11">
        <f t="shared" si="27"/>
        <v>-0.00010335025627671693</v>
      </c>
      <c r="D137" s="3">
        <f t="shared" si="28"/>
        <v>56.32296630875185</v>
      </c>
      <c r="E137" s="11">
        <f t="shared" si="29"/>
        <v>-2.9934181676178118E-05</v>
      </c>
      <c r="F137" s="3">
        <f t="shared" si="30"/>
        <v>67.02941810152298</v>
      </c>
      <c r="G137" s="11">
        <f t="shared" si="31"/>
        <v>3.07743381014442E-07</v>
      </c>
      <c r="H137" s="3">
        <f t="shared" si="32"/>
        <v>67.02826781893748</v>
      </c>
      <c r="I137" s="11">
        <f t="shared" si="33"/>
        <v>1.3818848412047972E-07</v>
      </c>
      <c r="J137" s="3">
        <f t="shared" si="34"/>
        <v>66.9966049927648</v>
      </c>
      <c r="K137" s="1">
        <f>0</f>
        <v>0</v>
      </c>
      <c r="L137" s="10">
        <f t="shared" si="36"/>
        <v>0.8319939347990898</v>
      </c>
      <c r="N137" s="9">
        <f t="shared" si="22"/>
        <v>-0.00010379686045483609</v>
      </c>
      <c r="O137" s="9">
        <f t="shared" si="23"/>
        <v>-2.9940012917252027E-05</v>
      </c>
      <c r="P137" s="9">
        <f t="shared" si="24"/>
        <v>2.2453237349905148E-07</v>
      </c>
      <c r="Q137" s="9">
        <f t="shared" si="25"/>
        <v>1.138380039931375E-07</v>
      </c>
      <c r="S137" s="11">
        <f t="shared" si="43"/>
        <v>0.037129609367831364</v>
      </c>
      <c r="T137" s="11">
        <f t="shared" si="43"/>
        <v>0.042077398061515156</v>
      </c>
      <c r="U137" s="11">
        <f t="shared" si="43"/>
        <v>4.092866185695447</v>
      </c>
      <c r="V137" s="11">
        <f t="shared" si="42"/>
        <v>9.114742708426112</v>
      </c>
      <c r="W137" s="11">
        <f>0</f>
        <v>0</v>
      </c>
      <c r="Y137" s="3">
        <f t="shared" si="37"/>
        <v>-5251.40199960406</v>
      </c>
      <c r="Z137" s="3">
        <f t="shared" si="38"/>
        <v>-1521.006596151099</v>
      </c>
      <c r="AA137" s="3">
        <f t="shared" si="39"/>
        <v>15.636963706187066</v>
      </c>
      <c r="AB137" s="3">
        <f t="shared" si="40"/>
        <v>7.021591508099871</v>
      </c>
      <c r="AC137" s="3">
        <f t="shared" si="41"/>
        <v>0</v>
      </c>
    </row>
    <row r="138" spans="1:29" ht="12.75">
      <c r="A138" s="10">
        <f t="shared" si="35"/>
        <v>0.8390447308567092</v>
      </c>
      <c r="B138" s="3">
        <f t="shared" si="26"/>
        <v>30</v>
      </c>
      <c r="C138" s="11">
        <f t="shared" si="27"/>
        <v>-0.00010424273965472532</v>
      </c>
      <c r="D138" s="3">
        <f t="shared" si="28"/>
        <v>30.20802186105558</v>
      </c>
      <c r="E138" s="11">
        <f t="shared" si="29"/>
        <v>-0.0001037589100448201</v>
      </c>
      <c r="F138" s="3">
        <f t="shared" si="30"/>
        <v>56.49304961451835</v>
      </c>
      <c r="G138" s="11">
        <f t="shared" si="31"/>
        <v>-2.9641499399121452E-05</v>
      </c>
      <c r="H138" s="3">
        <f t="shared" si="32"/>
        <v>67.06741858057146</v>
      </c>
      <c r="I138" s="11">
        <f t="shared" si="33"/>
        <v>2.0016175003701604E-07</v>
      </c>
      <c r="J138" s="3">
        <f t="shared" si="34"/>
        <v>67.07713501272505</v>
      </c>
      <c r="K138" s="1">
        <f>0</f>
        <v>0</v>
      </c>
      <c r="L138" s="10">
        <f t="shared" si="36"/>
        <v>0.8390447308567092</v>
      </c>
      <c r="N138" s="9">
        <f t="shared" si="22"/>
        <v>-0.0001042102166828217</v>
      </c>
      <c r="O138" s="9">
        <f t="shared" si="23"/>
        <v>-0.00010380109388523242</v>
      </c>
      <c r="P138" s="9">
        <f t="shared" si="24"/>
        <v>-2.9660823171173465E-05</v>
      </c>
      <c r="Q138" s="9">
        <f t="shared" si="25"/>
        <v>8.633417376726237E-08</v>
      </c>
      <c r="S138" s="11">
        <f t="shared" si="43"/>
        <v>0.0370408177532211</v>
      </c>
      <c r="T138" s="11">
        <f t="shared" si="43"/>
        <v>0.03708886512172686</v>
      </c>
      <c r="U138" s="11">
        <f t="shared" si="43"/>
        <v>0.04249287328787054</v>
      </c>
      <c r="V138" s="11">
        <f t="shared" si="42"/>
        <v>6.292673189521325</v>
      </c>
      <c r="W138" s="11">
        <f>0</f>
        <v>0</v>
      </c>
      <c r="Y138" s="3">
        <f t="shared" si="37"/>
        <v>-5296.750595386328</v>
      </c>
      <c r="Z138" s="3">
        <f t="shared" si="38"/>
        <v>-5272.166391413761</v>
      </c>
      <c r="AA138" s="3">
        <f t="shared" si="39"/>
        <v>-1506.1349127092235</v>
      </c>
      <c r="AB138" s="3">
        <f t="shared" si="40"/>
        <v>10.170558373597723</v>
      </c>
      <c r="AC138" s="3">
        <f t="shared" si="41"/>
        <v>0</v>
      </c>
    </row>
    <row r="139" spans="1:29" ht="12.75">
      <c r="A139" s="10">
        <f t="shared" si="35"/>
        <v>0.8460955269143285</v>
      </c>
      <c r="B139" s="3">
        <f t="shared" si="26"/>
        <v>30</v>
      </c>
      <c r="C139" s="11">
        <f t="shared" si="27"/>
        <v>-0.00010417774658929515</v>
      </c>
      <c r="D139" s="3">
        <f t="shared" si="28"/>
        <v>30.06331358086459</v>
      </c>
      <c r="E139" s="11">
        <f t="shared" si="29"/>
        <v>-0.00010425199961355093</v>
      </c>
      <c r="F139" s="3">
        <f t="shared" si="30"/>
        <v>30.278011102212773</v>
      </c>
      <c r="G139" s="11">
        <f t="shared" si="31"/>
        <v>-0.00010377610939682182</v>
      </c>
      <c r="H139" s="3">
        <f t="shared" si="32"/>
        <v>56.74690263695775</v>
      </c>
      <c r="I139" s="11">
        <f t="shared" si="33"/>
        <v>-2.9202486014593448E-05</v>
      </c>
      <c r="J139" s="3">
        <f t="shared" si="34"/>
        <v>67.13820857772842</v>
      </c>
      <c r="K139" s="1">
        <f>0</f>
        <v>0</v>
      </c>
      <c r="L139" s="10">
        <f t="shared" si="36"/>
        <v>0.8460955269143285</v>
      </c>
      <c r="N139" s="9">
        <f t="shared" si="22"/>
        <v>-0.00010421957060036813</v>
      </c>
      <c r="O139" s="9">
        <f t="shared" si="23"/>
        <v>-0.00010423285694709742</v>
      </c>
      <c r="P139" s="9">
        <f t="shared" si="24"/>
        <v>-0.00010385006706306123</v>
      </c>
      <c r="Q139" s="9">
        <f t="shared" si="25"/>
        <v>-2.9286604610542696E-05</v>
      </c>
      <c r="S139" s="11">
        <f t="shared" si="43"/>
        <v>0.03704725981260065</v>
      </c>
      <c r="T139" s="11">
        <f t="shared" si="43"/>
        <v>0.037039900221749814</v>
      </c>
      <c r="U139" s="11">
        <f t="shared" si="43"/>
        <v>0.037087153536351274</v>
      </c>
      <c r="V139" s="11">
        <f t="shared" si="42"/>
        <v>0.04313168671315176</v>
      </c>
      <c r="W139" s="11">
        <f>0</f>
        <v>0</v>
      </c>
      <c r="Y139" s="3">
        <f t="shared" si="37"/>
        <v>-5293.448187380231</v>
      </c>
      <c r="Z139" s="3">
        <f t="shared" si="38"/>
        <v>-5297.221109616721</v>
      </c>
      <c r="AA139" s="3">
        <f t="shared" si="39"/>
        <v>-5273.040319691711</v>
      </c>
      <c r="AB139" s="3">
        <f t="shared" si="40"/>
        <v>-1483.8278972414478</v>
      </c>
      <c r="AC139" s="3">
        <f t="shared" si="41"/>
        <v>0</v>
      </c>
    </row>
    <row r="140" spans="1:29" ht="12.75">
      <c r="A140" s="10">
        <f t="shared" si="35"/>
        <v>0.8531463229719479</v>
      </c>
      <c r="B140" s="3">
        <f t="shared" si="26"/>
        <v>30</v>
      </c>
      <c r="C140" s="11">
        <f t="shared" si="27"/>
        <v>-0.00010426132659279442</v>
      </c>
      <c r="D140" s="3">
        <f t="shared" si="28"/>
        <v>30.068013021934355</v>
      </c>
      <c r="E140" s="11">
        <f t="shared" si="29"/>
        <v>-0.00010420046986393113</v>
      </c>
      <c r="F140" s="3">
        <f t="shared" si="30"/>
        <v>30.142616892762472</v>
      </c>
      <c r="G140" s="11">
        <f t="shared" si="31"/>
        <v>-0.00010430638334212531</v>
      </c>
      <c r="H140" s="3">
        <f t="shared" si="32"/>
        <v>30.38242680328895</v>
      </c>
      <c r="I140" s="11">
        <f t="shared" si="33"/>
        <v>-0.00010388898690254273</v>
      </c>
      <c r="J140" s="3">
        <f t="shared" si="34"/>
        <v>46.42060311095426</v>
      </c>
      <c r="K140" s="1">
        <f>0</f>
        <v>0</v>
      </c>
      <c r="L140" s="10">
        <f t="shared" si="36"/>
        <v>0.8531463229719479</v>
      </c>
      <c r="N140" s="9">
        <f t="shared" si="22"/>
        <v>-0.00010424221107319474</v>
      </c>
      <c r="O140" s="9">
        <f t="shared" si="23"/>
        <v>-0.00010427401722754632</v>
      </c>
      <c r="P140" s="9">
        <f t="shared" si="24"/>
        <v>-0.00010435184080933456</v>
      </c>
      <c r="Q140" s="9">
        <f t="shared" si="25"/>
        <v>-7.458593567662822E-05</v>
      </c>
      <c r="S140" s="11">
        <f t="shared" si="43"/>
        <v>0.037038976127200765</v>
      </c>
      <c r="T140" s="11">
        <f t="shared" si="43"/>
        <v>0.03704500707000771</v>
      </c>
      <c r="U140" s="11">
        <f t="shared" si="43"/>
        <v>0.0370345131120313</v>
      </c>
      <c r="V140" s="11">
        <f t="shared" si="42"/>
        <v>0.037075927122279424</v>
      </c>
      <c r="W140" s="11">
        <f>0</f>
        <v>0</v>
      </c>
      <c r="Y140" s="3">
        <f t="shared" si="37"/>
        <v>-5297.695029268342</v>
      </c>
      <c r="Z140" s="3">
        <f t="shared" si="38"/>
        <v>-5294.602795546285</v>
      </c>
      <c r="AA140" s="3">
        <f t="shared" si="39"/>
        <v>-5299.984439203605</v>
      </c>
      <c r="AB140" s="3">
        <f t="shared" si="40"/>
        <v>-5278.775817411872</v>
      </c>
      <c r="AC140" s="3">
        <f t="shared" si="41"/>
        <v>0</v>
      </c>
    </row>
    <row r="141" spans="1:29" ht="12.75">
      <c r="A141" s="10">
        <f t="shared" si="35"/>
        <v>0.8601971190295673</v>
      </c>
      <c r="B141" s="3">
        <f t="shared" si="26"/>
        <v>30</v>
      </c>
      <c r="C141" s="11">
        <f t="shared" si="27"/>
        <v>-0.00010422312664108325</v>
      </c>
      <c r="D141" s="3">
        <f t="shared" si="28"/>
        <v>30.079262995594412</v>
      </c>
      <c r="E141" s="11">
        <f t="shared" si="29"/>
        <v>-0.00010431566466060763</v>
      </c>
      <c r="F141" s="3">
        <f t="shared" si="30"/>
        <v>30.17014343949988</v>
      </c>
      <c r="G141" s="11">
        <f t="shared" si="31"/>
        <v>-0.00010431946404361669</v>
      </c>
      <c r="H141" s="3">
        <f t="shared" si="32"/>
        <v>19.852907740890828</v>
      </c>
      <c r="I141" s="11">
        <f t="shared" si="33"/>
        <v>-7.50689397656836E-05</v>
      </c>
      <c r="J141" s="3">
        <f t="shared" si="34"/>
        <v>-6.342153421167482</v>
      </c>
      <c r="K141" s="1">
        <f>0</f>
        <v>0</v>
      </c>
      <c r="L141" s="10">
        <f t="shared" si="36"/>
        <v>0.8601971190295673</v>
      </c>
      <c r="N141" s="9">
        <f t="shared" si="22"/>
        <v>-0.00010429654474596363</v>
      </c>
      <c r="O141" s="9">
        <f t="shared" si="23"/>
        <v>-0.00010436105517212517</v>
      </c>
      <c r="P141" s="9">
        <f t="shared" si="24"/>
        <v>-7.505533213647207E-05</v>
      </c>
      <c r="Q141" s="9">
        <f t="shared" si="25"/>
        <v>-5.047218421775602E-07</v>
      </c>
      <c r="S141" s="11">
        <f t="shared" si="43"/>
        <v>0.037042761380346706</v>
      </c>
      <c r="T141" s="11">
        <f t="shared" si="43"/>
        <v>0.03703359399392144</v>
      </c>
      <c r="U141" s="11">
        <f t="shared" si="43"/>
        <v>0.03703321776776206</v>
      </c>
      <c r="V141" s="11">
        <f t="shared" si="42"/>
        <v>0.04002897765268828</v>
      </c>
      <c r="W141" s="11">
        <f>0</f>
        <v>0</v>
      </c>
      <c r="Y141" s="3">
        <f t="shared" si="37"/>
        <v>-5295.754024862279</v>
      </c>
      <c r="Z141" s="3">
        <f t="shared" si="38"/>
        <v>-5300.456038754423</v>
      </c>
      <c r="AA141" s="3">
        <f t="shared" si="39"/>
        <v>-5300.649091856078</v>
      </c>
      <c r="AB141" s="3">
        <f t="shared" si="40"/>
        <v>-3814.380288890276</v>
      </c>
      <c r="AC141" s="3">
        <f t="shared" si="41"/>
        <v>0</v>
      </c>
    </row>
    <row r="142" spans="1:29" ht="12.75">
      <c r="A142" s="10">
        <f t="shared" si="35"/>
        <v>0.8672479150871867</v>
      </c>
      <c r="B142" s="3">
        <f t="shared" si="26"/>
        <v>30</v>
      </c>
      <c r="C142" s="11">
        <f t="shared" si="27"/>
        <v>-0.0001043698433769105</v>
      </c>
      <c r="D142" s="3">
        <f t="shared" si="28"/>
        <v>30.10208061884846</v>
      </c>
      <c r="E142" s="11">
        <f t="shared" si="29"/>
        <v>-0.00010434191388097558</v>
      </c>
      <c r="F142" s="3">
        <f t="shared" si="30"/>
        <v>19.803397056502423</v>
      </c>
      <c r="G142" s="11">
        <f t="shared" si="31"/>
        <v>-7.511737159114797E-05</v>
      </c>
      <c r="H142" s="3">
        <f t="shared" si="32"/>
        <v>-6.5242690875483325</v>
      </c>
      <c r="I142" s="11">
        <f t="shared" si="33"/>
        <v>-5.148786920307851E-07</v>
      </c>
      <c r="J142" s="3">
        <f t="shared" si="34"/>
        <v>-6.699198156661808</v>
      </c>
      <c r="K142" s="1">
        <f>0</f>
        <v>0</v>
      </c>
      <c r="L142" s="10">
        <f t="shared" si="36"/>
        <v>0.8672479150871867</v>
      </c>
      <c r="N142" s="9">
        <f t="shared" si="22"/>
        <v>-0.00010441513557144163</v>
      </c>
      <c r="O142" s="9">
        <f t="shared" si="23"/>
        <v>-7.511693604309804E-05</v>
      </c>
      <c r="P142" s="9">
        <f t="shared" si="24"/>
        <v>-5.988160442110957E-07</v>
      </c>
      <c r="Q142" s="9">
        <f t="shared" si="25"/>
        <v>-1.015659793252048E-08</v>
      </c>
      <c r="S142" s="11">
        <f t="shared" si="43"/>
        <v>0.03702823028175033</v>
      </c>
      <c r="T142" s="11">
        <f t="shared" si="43"/>
        <v>0.03703099498276696</v>
      </c>
      <c r="U142" s="11">
        <f t="shared" si="43"/>
        <v>0.04002514022780102</v>
      </c>
      <c r="V142" s="11">
        <f t="shared" si="42"/>
        <v>2.4463091938368464</v>
      </c>
      <c r="W142" s="11">
        <f>0</f>
        <v>0</v>
      </c>
      <c r="Y142" s="3">
        <f t="shared" si="37"/>
        <v>-5303.208951319701</v>
      </c>
      <c r="Z142" s="3">
        <f t="shared" si="38"/>
        <v>-5301.789806209815</v>
      </c>
      <c r="AA142" s="3">
        <f t="shared" si="39"/>
        <v>-3816.8411921744155</v>
      </c>
      <c r="AB142" s="3">
        <f t="shared" si="40"/>
        <v>-26.161860553539007</v>
      </c>
      <c r="AC142" s="3">
        <f t="shared" si="41"/>
        <v>0</v>
      </c>
    </row>
    <row r="143" spans="1:29" ht="12.75">
      <c r="A143" s="10">
        <f t="shared" si="35"/>
        <v>0.8742987111448061</v>
      </c>
      <c r="B143" s="3">
        <f t="shared" si="26"/>
        <v>30</v>
      </c>
      <c r="C143" s="11">
        <f t="shared" si="27"/>
        <v>-0.00010446035400676706</v>
      </c>
      <c r="D143" s="3">
        <f t="shared" si="28"/>
        <v>19.737998569316723</v>
      </c>
      <c r="E143" s="11">
        <f t="shared" si="29"/>
        <v>-7.521056844779535E-05</v>
      </c>
      <c r="F143" s="3">
        <f t="shared" si="30"/>
        <v>-6.562276856123297</v>
      </c>
      <c r="G143" s="11">
        <f t="shared" si="31"/>
        <v>-6.221728615865019E-07</v>
      </c>
      <c r="H143" s="3">
        <f t="shared" si="32"/>
        <v>-6.7325031442655705</v>
      </c>
      <c r="I143" s="11">
        <f t="shared" si="33"/>
        <v>-9.416000290343913E-08</v>
      </c>
      <c r="J143" s="3">
        <f t="shared" si="34"/>
        <v>-6.706383024680782</v>
      </c>
      <c r="K143" s="1">
        <f>0</f>
        <v>0</v>
      </c>
      <c r="L143" s="10">
        <f t="shared" si="36"/>
        <v>0.8742987111448061</v>
      </c>
      <c r="N143" s="9">
        <f t="shared" si="22"/>
        <v>-7.52744444534405E-05</v>
      </c>
      <c r="O143" s="9">
        <f t="shared" si="23"/>
        <v>-7.377186412632302E-07</v>
      </c>
      <c r="P143" s="9">
        <f t="shared" si="24"/>
        <v>-1.1750173368384134E-07</v>
      </c>
      <c r="Q143" s="9">
        <f t="shared" si="25"/>
        <v>-8.399250224220684E-08</v>
      </c>
      <c r="S143" s="11">
        <f t="shared" si="43"/>
        <v>0.037019275577490164</v>
      </c>
      <c r="T143" s="11">
        <f t="shared" si="43"/>
        <v>0.0400177185672466</v>
      </c>
      <c r="U143" s="11">
        <f t="shared" si="43"/>
        <v>2.0244413663653216</v>
      </c>
      <c r="V143" s="11">
        <f t="shared" si="42"/>
        <v>13.376725140049839</v>
      </c>
      <c r="W143" s="11">
        <f>0</f>
        <v>0</v>
      </c>
      <c r="Y143" s="3">
        <f t="shared" si="37"/>
        <v>-5307.807950100521</v>
      </c>
      <c r="Z143" s="3">
        <f t="shared" si="38"/>
        <v>-3821.5766826994172</v>
      </c>
      <c r="AA143" s="3">
        <f t="shared" si="39"/>
        <v>-31.61365948321116</v>
      </c>
      <c r="AB143" s="3">
        <f t="shared" si="40"/>
        <v>-4.784429621595825</v>
      </c>
      <c r="AC143" s="3">
        <f t="shared" si="41"/>
        <v>0</v>
      </c>
    </row>
    <row r="144" spans="1:29" ht="12.75">
      <c r="A144" s="10">
        <f t="shared" si="35"/>
        <v>0.8813495072024254</v>
      </c>
      <c r="B144" s="3">
        <f t="shared" si="26"/>
        <v>30</v>
      </c>
      <c r="C144" s="11">
        <f t="shared" si="27"/>
        <v>-4.612279936288776E-05</v>
      </c>
      <c r="D144" s="3">
        <f t="shared" si="28"/>
        <v>-6.634244595890027</v>
      </c>
      <c r="E144" s="11">
        <f t="shared" si="29"/>
        <v>-8.254404397993965E-07</v>
      </c>
      <c r="F144" s="3">
        <f t="shared" si="30"/>
        <v>-6.781668553023036</v>
      </c>
      <c r="G144" s="11">
        <f t="shared" si="31"/>
        <v>-2.331185011683737E-07</v>
      </c>
      <c r="H144" s="3">
        <f t="shared" si="32"/>
        <v>-6.7443552888883564</v>
      </c>
      <c r="I144" s="11">
        <f t="shared" si="33"/>
        <v>-1.0733049187740119E-07</v>
      </c>
      <c r="J144" s="3">
        <f t="shared" si="34"/>
        <v>-6.765800070349325</v>
      </c>
      <c r="K144" s="1">
        <f>0</f>
        <v>0</v>
      </c>
      <c r="L144" s="10">
        <f t="shared" si="36"/>
        <v>0.8813495072024254</v>
      </c>
      <c r="N144" s="9">
        <f t="shared" si="22"/>
        <v>2.8304363254267793E-05</v>
      </c>
      <c r="O144" s="9">
        <f t="shared" si="23"/>
        <v>-3.207943937179314E-07</v>
      </c>
      <c r="P144" s="9">
        <f t="shared" si="24"/>
        <v>-2.2291170321230983E-07</v>
      </c>
      <c r="Q144" s="9">
        <f t="shared" si="25"/>
        <v>-2.334759921604935E-08</v>
      </c>
      <c r="S144" s="11">
        <f t="shared" si="43"/>
        <v>0.03108792685826677</v>
      </c>
      <c r="T144" s="11">
        <f t="shared" si="43"/>
        <v>1.525915641268683</v>
      </c>
      <c r="U144" s="11">
        <f t="shared" si="43"/>
        <v>5.4030566931102015</v>
      </c>
      <c r="V144" s="11">
        <f t="shared" si="42"/>
        <v>11.735271645492228</v>
      </c>
      <c r="W144" s="11">
        <f>0</f>
        <v>0</v>
      </c>
      <c r="Y144" s="3">
        <f t="shared" si="37"/>
        <v>-2343.577747432943</v>
      </c>
      <c r="Z144" s="3">
        <f t="shared" si="38"/>
        <v>-41.94203025980444</v>
      </c>
      <c r="AA144" s="3">
        <f t="shared" si="39"/>
        <v>-11.845146855780854</v>
      </c>
      <c r="AB144" s="3">
        <f t="shared" si="40"/>
        <v>-5.453644528508533</v>
      </c>
      <c r="AC144" s="3">
        <f t="shared" si="41"/>
        <v>0</v>
      </c>
    </row>
    <row r="145" spans="1:29" ht="12.75">
      <c r="A145" s="10">
        <f t="shared" si="35"/>
        <v>0.8884003032600448</v>
      </c>
      <c r="B145" s="3">
        <f t="shared" si="26"/>
        <v>30</v>
      </c>
      <c r="C145" s="11">
        <f t="shared" si="27"/>
        <v>0.0001027210287981793</v>
      </c>
      <c r="D145" s="3">
        <f t="shared" si="28"/>
        <v>3.44629397986232</v>
      </c>
      <c r="E145" s="11">
        <f t="shared" si="29"/>
        <v>2.8680698213247293E-05</v>
      </c>
      <c r="F145" s="3">
        <f t="shared" si="30"/>
        <v>-6.816288570668717</v>
      </c>
      <c r="G145" s="11">
        <f t="shared" si="31"/>
        <v>-3.1056361913917884E-07</v>
      </c>
      <c r="H145" s="3">
        <f t="shared" si="32"/>
        <v>-6.81493924532325</v>
      </c>
      <c r="I145" s="11">
        <f t="shared" si="33"/>
        <v>-1.3891918982702185E-07</v>
      </c>
      <c r="J145" s="3">
        <f t="shared" si="34"/>
        <v>-6.782316370397995</v>
      </c>
      <c r="K145" s="1">
        <f>0</f>
        <v>0</v>
      </c>
      <c r="L145" s="10">
        <f t="shared" si="36"/>
        <v>0.8884003032600448</v>
      </c>
      <c r="N145" s="9">
        <f t="shared" si="22"/>
        <v>0.00010318219466259506</v>
      </c>
      <c r="O145" s="9">
        <f t="shared" si="23"/>
        <v>2.8684736528395492E-05</v>
      </c>
      <c r="P145" s="9">
        <f t="shared" si="24"/>
        <v>-2.265886682468422E-07</v>
      </c>
      <c r="Q145" s="9">
        <f t="shared" si="25"/>
        <v>-1.1556026230116939E-07</v>
      </c>
      <c r="S145" s="11">
        <f t="shared" si="43"/>
        <v>0.037192633760741535</v>
      </c>
      <c r="T145" s="11">
        <f t="shared" si="43"/>
        <v>0.04391638127707927</v>
      </c>
      <c r="U145" s="11">
        <f t="shared" si="43"/>
        <v>4.055698737401474</v>
      </c>
      <c r="V145" s="11">
        <f t="shared" si="42"/>
        <v>9.066799767504822</v>
      </c>
      <c r="W145" s="11">
        <f>0</f>
        <v>0</v>
      </c>
      <c r="Y145" s="3">
        <f t="shared" si="37"/>
        <v>5219.429883055543</v>
      </c>
      <c r="Z145" s="3">
        <f t="shared" si="38"/>
        <v>1457.3149731126325</v>
      </c>
      <c r="AA145" s="3">
        <f t="shared" si="39"/>
        <v>-15.780264793781361</v>
      </c>
      <c r="AB145" s="3">
        <f t="shared" si="40"/>
        <v>-7.058719905712969</v>
      </c>
      <c r="AC145" s="3">
        <f t="shared" si="41"/>
        <v>0</v>
      </c>
    </row>
    <row r="146" spans="1:29" ht="12.75">
      <c r="A146" s="10">
        <f t="shared" si="35"/>
        <v>0.8954510993176642</v>
      </c>
      <c r="B146" s="3">
        <f t="shared" si="26"/>
        <v>30</v>
      </c>
      <c r="C146" s="11">
        <f t="shared" si="27"/>
        <v>0.00010364261507802785</v>
      </c>
      <c r="D146" s="3">
        <f t="shared" si="28"/>
        <v>29.787296581433473</v>
      </c>
      <c r="E146" s="11">
        <f t="shared" si="29"/>
        <v>0.00010314078900993216</v>
      </c>
      <c r="F146" s="3">
        <f t="shared" si="30"/>
        <v>3.2888560387689427</v>
      </c>
      <c r="G146" s="11">
        <f t="shared" si="31"/>
        <v>2.8421278521227177E-05</v>
      </c>
      <c r="H146" s="3">
        <f t="shared" si="32"/>
        <v>-6.854208075482277</v>
      </c>
      <c r="I146" s="11">
        <f t="shared" si="33"/>
        <v>-2.032087223179774E-07</v>
      </c>
      <c r="J146" s="3">
        <f t="shared" si="34"/>
        <v>-6.86406473125546</v>
      </c>
      <c r="K146" s="1">
        <f>0</f>
        <v>0</v>
      </c>
      <c r="L146" s="10">
        <f t="shared" si="36"/>
        <v>0.8954510993176642</v>
      </c>
      <c r="N146" s="9">
        <f t="shared" si="22"/>
        <v>0.00010360855670993626</v>
      </c>
      <c r="O146" s="9">
        <f t="shared" si="23"/>
        <v>0.00010318411751625014</v>
      </c>
      <c r="P146" s="9">
        <f t="shared" si="24"/>
        <v>2.8439816751780344E-05</v>
      </c>
      <c r="Q146" s="9">
        <f t="shared" si="25"/>
        <v>-8.765926256800934E-08</v>
      </c>
      <c r="S146" s="11">
        <f t="shared" si="43"/>
        <v>0.03710044506365209</v>
      </c>
      <c r="T146" s="11">
        <f t="shared" si="43"/>
        <v>0.03715055128027336</v>
      </c>
      <c r="U146" s="11">
        <f t="shared" si="43"/>
        <v>0.04431723495777876</v>
      </c>
      <c r="V146" s="11">
        <f t="shared" si="42"/>
        <v>6.198318968093674</v>
      </c>
      <c r="W146" s="11">
        <f>0</f>
        <v>0</v>
      </c>
      <c r="Y146" s="3">
        <f t="shared" si="37"/>
        <v>5266.2572466940655</v>
      </c>
      <c r="Z146" s="3">
        <f t="shared" si="38"/>
        <v>5240.758612124691</v>
      </c>
      <c r="AA146" s="3">
        <f t="shared" si="39"/>
        <v>1444.1334180929377</v>
      </c>
      <c r="AB146" s="3">
        <f t="shared" si="40"/>
        <v>-10.325380208641237</v>
      </c>
      <c r="AC146" s="3">
        <f t="shared" si="41"/>
        <v>0</v>
      </c>
    </row>
    <row r="147" spans="1:29" ht="12.75">
      <c r="A147" s="10">
        <f t="shared" si="35"/>
        <v>0.9025018953752836</v>
      </c>
      <c r="B147" s="3">
        <f t="shared" si="26"/>
        <v>30</v>
      </c>
      <c r="C147" s="11">
        <f t="shared" si="27"/>
        <v>0.00010357455348569423</v>
      </c>
      <c r="D147" s="3">
        <f t="shared" si="28"/>
        <v>29.937422318005282</v>
      </c>
      <c r="E147" s="11">
        <f t="shared" si="29"/>
        <v>0.00010365147174832748</v>
      </c>
      <c r="F147" s="3">
        <f t="shared" si="30"/>
        <v>29.7170207327026</v>
      </c>
      <c r="G147" s="11">
        <f t="shared" si="31"/>
        <v>0.00010315671222121653</v>
      </c>
      <c r="H147" s="3">
        <f t="shared" si="32"/>
        <v>3.0537657707875923</v>
      </c>
      <c r="I147" s="11">
        <f t="shared" si="33"/>
        <v>2.803666867172469E-05</v>
      </c>
      <c r="J147" s="3">
        <f t="shared" si="34"/>
        <v>-6.926075675902099</v>
      </c>
      <c r="K147" s="1">
        <f>0</f>
        <v>0</v>
      </c>
      <c r="L147" s="10">
        <f t="shared" si="36"/>
        <v>0.9025018953752836</v>
      </c>
      <c r="N147" s="9">
        <f aca="true" t="shared" si="44" ref="N147:N179">((B147-D147)+$B$14*(C147+E147))/((2*$B$14)+$B$15*(S147*ABS(C147)+T147*ABS(E147)))</f>
        <v>0.00010361751130499854</v>
      </c>
      <c r="O147" s="9">
        <f aca="true" t="shared" si="45" ref="O147:O179">((D147-F147)+$B$14*(E147+G147))/((2*$B$14)+$B$15*(T147*ABS(E147)+U147*ABS(G147)))</f>
        <v>0.00010363180278981136</v>
      </c>
      <c r="P147" s="9">
        <f aca="true" t="shared" si="46" ref="P147:P179">((F147-H147)+$B$14*(G147+I147))/((2*$B$14)+$B$15*(U147*ABS(G147)+V147*ABS(I147)))</f>
        <v>0.00010323272670215806</v>
      </c>
      <c r="Q147" s="9">
        <f aca="true" t="shared" si="47" ref="Q147:Q179">((H147-J147)+$B$14*(I147+K147))/((2*$B$14)+$B$15*(V147*ABS(I147)+W147*ABS(K147)))</f>
        <v>2.8122200372039364E-05</v>
      </c>
      <c r="S147" s="11">
        <f t="shared" si="43"/>
        <v>0.0371072277943995</v>
      </c>
      <c r="T147" s="11">
        <f t="shared" si="43"/>
        <v>0.037099562747724246</v>
      </c>
      <c r="U147" s="11">
        <f t="shared" si="43"/>
        <v>0.03714895796666245</v>
      </c>
      <c r="V147" s="11">
        <f t="shared" si="42"/>
        <v>0.044925183258162964</v>
      </c>
      <c r="W147" s="11">
        <f>0</f>
        <v>0</v>
      </c>
      <c r="Y147" s="3">
        <f t="shared" si="37"/>
        <v>5262.798921625958</v>
      </c>
      <c r="Z147" s="3">
        <f t="shared" si="38"/>
        <v>5266.7072691497115</v>
      </c>
      <c r="AA147" s="3">
        <f t="shared" si="39"/>
        <v>5241.567697526038</v>
      </c>
      <c r="AB147" s="3">
        <f t="shared" si="40"/>
        <v>1424.590738611457</v>
      </c>
      <c r="AC147" s="3">
        <f t="shared" si="41"/>
        <v>0</v>
      </c>
    </row>
    <row r="148" spans="1:29" ht="12.75">
      <c r="A148" s="10">
        <f t="shared" si="35"/>
        <v>0.909552691432903</v>
      </c>
      <c r="B148" s="3">
        <f aca="true" t="shared" si="48" ref="B148:B179">$B$5</f>
        <v>30</v>
      </c>
      <c r="C148" s="11">
        <f aca="true" t="shared" si="49" ref="C148:C179">((B148-D147)+$B$14*E147-$B$15*T147*N147*ABS(E147))/($B$14+$B$15*S147*ABS(N147))</f>
        <v>0.00010366039955265311</v>
      </c>
      <c r="D148" s="3">
        <f aca="true" t="shared" si="50" ref="D148:D179">(B147+$B$14*C147-$B$15*S147*N147*ABS(C147))-($B$14+$B$15*T147*ABS(N147))*E148</f>
        <v>29.932367354996458</v>
      </c>
      <c r="E148" s="11">
        <f aca="true" t="shared" si="51" ref="E148:E179">((B147+$B$14*C147-$B$15*S147*N147*ABS(C147))-(F147-$B$14*G147+$B$15*U147*O147*ABS(G147)))/(($B$14+$B$15*T147*ABS(N147))+($B$14+$B$15*T147*ABS(O147)))</f>
        <v>0.00010359788576783127</v>
      </c>
      <c r="F148" s="3">
        <f aca="true" t="shared" si="52" ref="F148:F179">(D147+$B$14*E147-$B$15*T147*O147*ABS(E147))-($B$14+$B$15*U147*ABS(O147))*G148</f>
        <v>29.858175421352442</v>
      </c>
      <c r="G148" s="11">
        <f aca="true" t="shared" si="53" ref="G148:G179">((D147+$B$14*E147-$B$15*T147*O147*ABS(E147))-(H147-$B$14*I147+$B$15*V147*P147*ABS(I147)))/(($B$14+$B$15*U147*ABS(O147))+($B$14+$B$15*U147*ABS(P147)))</f>
        <v>0.0001037073713006902</v>
      </c>
      <c r="H148" s="3">
        <f aca="true" t="shared" si="54" ref="H148:H179">(F147+$B$14*G147-$B$15*U147*P147*ABS(G147))-($B$14+$B$15*V147*ABS(P147))*I148</f>
        <v>29.61123084404231</v>
      </c>
      <c r="I148" s="11">
        <f aca="true" t="shared" si="55" ref="I148:I179">((F147+$B$14*G147-$B$15*U147*P147*ABS(G147))-(J147-$B$14*K147+$B$15*W147*Q147*ABS(K147)))/(($B$14+$B$15*V147*ABS(P147))+($B$14+$B$15*V147*ABS(Q147)))</f>
        <v>0.00010327146924393237</v>
      </c>
      <c r="J148" s="3">
        <f aca="true" t="shared" si="56" ref="J148:J179">H147+$B$14*I147-$B$15*V147*Q147*ABS(I147)</f>
        <v>12.96781984094951</v>
      </c>
      <c r="K148" s="1">
        <f>0</f>
        <v>0</v>
      </c>
      <c r="L148" s="10">
        <f t="shared" si="36"/>
        <v>0.909552691432903</v>
      </c>
      <c r="N148" s="9">
        <f t="shared" si="44"/>
        <v>0.00010364075881873833</v>
      </c>
      <c r="O148" s="9">
        <f t="shared" si="45"/>
        <v>0.00010367347671237623</v>
      </c>
      <c r="P148" s="9">
        <f t="shared" si="46"/>
        <v>0.00010375450320522117</v>
      </c>
      <c r="Q148" s="9">
        <f t="shared" si="47"/>
        <v>7.513265140504357E-05</v>
      </c>
      <c r="S148" s="11">
        <f t="shared" si="43"/>
        <v>0.03709867341582626</v>
      </c>
      <c r="T148" s="11">
        <f t="shared" si="43"/>
        <v>0.03710490213457955</v>
      </c>
      <c r="U148" s="11">
        <f t="shared" si="43"/>
        <v>0.037093995551321104</v>
      </c>
      <c r="V148" s="11">
        <f t="shared" si="42"/>
        <v>0.037137481718823966</v>
      </c>
      <c r="W148" s="11">
        <f>0</f>
        <v>0</v>
      </c>
      <c r="Y148" s="3">
        <f t="shared" si="37"/>
        <v>5267.160906045997</v>
      </c>
      <c r="Z148" s="3">
        <f t="shared" si="38"/>
        <v>5263.984474497174</v>
      </c>
      <c r="AA148" s="3">
        <f t="shared" si="39"/>
        <v>5269.547620316995</v>
      </c>
      <c r="AB148" s="3">
        <f t="shared" si="40"/>
        <v>5247.398696695938</v>
      </c>
      <c r="AC148" s="3">
        <f t="shared" si="41"/>
        <v>0</v>
      </c>
    </row>
    <row r="149" spans="1:29" ht="12.75">
      <c r="A149" s="10">
        <f aca="true" t="shared" si="57" ref="A149:A179">A148+$B$11</f>
        <v>0.9166034874905223</v>
      </c>
      <c r="B149" s="3">
        <f t="shared" si="48"/>
        <v>30</v>
      </c>
      <c r="C149" s="11">
        <f t="shared" si="49"/>
        <v>0.00010362114989346243</v>
      </c>
      <c r="D149" s="3">
        <f t="shared" si="50"/>
        <v>29.920794895379508</v>
      </c>
      <c r="E149" s="11">
        <f t="shared" si="51"/>
        <v>0.00010371625380442</v>
      </c>
      <c r="F149" s="3">
        <f t="shared" si="52"/>
        <v>29.829515990758765</v>
      </c>
      <c r="G149" s="11">
        <f t="shared" si="53"/>
        <v>0.00010372059789161553</v>
      </c>
      <c r="H149" s="3">
        <f t="shared" si="54"/>
        <v>39.73600256445657</v>
      </c>
      <c r="I149" s="11">
        <f t="shared" si="55"/>
        <v>7.563503460391692E-05</v>
      </c>
      <c r="J149" s="3">
        <f t="shared" si="56"/>
        <v>66.1173279584603</v>
      </c>
      <c r="K149" s="1">
        <f>0</f>
        <v>0</v>
      </c>
      <c r="L149" s="10">
        <f aca="true" t="shared" si="58" ref="L149:L179">L148+$B$11</f>
        <v>0.9166034874905223</v>
      </c>
      <c r="N149" s="9">
        <f t="shared" si="44"/>
        <v>0.00010369660853785503</v>
      </c>
      <c r="O149" s="9">
        <f t="shared" si="45"/>
        <v>0.00010376331698604377</v>
      </c>
      <c r="P149" s="9">
        <f t="shared" si="46"/>
        <v>7.561915178377937E-05</v>
      </c>
      <c r="Q149" s="9">
        <f t="shared" si="47"/>
        <v>5.244570557947875E-07</v>
      </c>
      <c r="S149" s="11">
        <f t="shared" si="43"/>
        <v>0.03710258374932428</v>
      </c>
      <c r="T149" s="11">
        <f t="shared" si="43"/>
        <v>0.03709311117308562</v>
      </c>
      <c r="U149" s="11">
        <f t="shared" si="43"/>
        <v>0.03709267868362287</v>
      </c>
      <c r="V149" s="11">
        <f t="shared" si="42"/>
        <v>0.03998331229691501</v>
      </c>
      <c r="W149" s="11">
        <f>0</f>
        <v>0</v>
      </c>
      <c r="Y149" s="3">
        <f aca="true" t="shared" si="59" ref="Y149:Y179">4*C149/(3.1415927*$B$6*0.000001139)</f>
        <v>5265.166564220604</v>
      </c>
      <c r="Z149" s="3">
        <f aca="true" t="shared" si="60" ref="Z149:Z179">4*E149/(3.1415927*$B$6*0.000001139)</f>
        <v>5269.99895541309</v>
      </c>
      <c r="AA149" s="3">
        <f aca="true" t="shared" si="61" ref="AA149:AA179">4*G149/(3.1415927*$B$6*0.000001139)</f>
        <v>5270.2196858593115</v>
      </c>
      <c r="AB149" s="3">
        <f aca="true" t="shared" si="62" ref="AB149:AB179">4*I149/(3.1415927*$B$6*0.000001139)</f>
        <v>3843.1445287921533</v>
      </c>
      <c r="AC149" s="3">
        <f aca="true" t="shared" si="63" ref="AC149:AC179">4*K149/(3.1415927*$B$6*0.000001139)</f>
        <v>0</v>
      </c>
    </row>
    <row r="150" spans="1:29" ht="12.75">
      <c r="A150" s="10">
        <f t="shared" si="57"/>
        <v>0.9236542835481417</v>
      </c>
      <c r="B150" s="3">
        <f t="shared" si="48"/>
        <v>30</v>
      </c>
      <c r="C150" s="11">
        <f t="shared" si="49"/>
        <v>0.00010377194489648716</v>
      </c>
      <c r="D150" s="3">
        <f t="shared" si="50"/>
        <v>29.897199822115724</v>
      </c>
      <c r="E150" s="11">
        <f t="shared" si="51"/>
        <v>0.00010374364950172889</v>
      </c>
      <c r="F150" s="3">
        <f t="shared" si="52"/>
        <v>39.785323923522725</v>
      </c>
      <c r="G150" s="11">
        <f t="shared" si="53"/>
        <v>7.568153261878509E-05</v>
      </c>
      <c r="H150" s="3">
        <f t="shared" si="54"/>
        <v>66.30573684851878</v>
      </c>
      <c r="I150" s="11">
        <f t="shared" si="55"/>
        <v>5.326708522404717E-07</v>
      </c>
      <c r="J150" s="3">
        <f t="shared" si="56"/>
        <v>66.48833356019232</v>
      </c>
      <c r="K150" s="1">
        <f>0</f>
        <v>0</v>
      </c>
      <c r="L150" s="10">
        <f t="shared" si="58"/>
        <v>0.9236542835481417</v>
      </c>
      <c r="N150" s="9">
        <f t="shared" si="44"/>
        <v>0.00010381890678236491</v>
      </c>
      <c r="O150" s="9">
        <f t="shared" si="45"/>
        <v>7.567982258803643E-05</v>
      </c>
      <c r="P150" s="9">
        <f t="shared" si="46"/>
        <v>6.173143898577544E-07</v>
      </c>
      <c r="Q150" s="9">
        <f t="shared" si="47"/>
        <v>8.213883289486317E-09</v>
      </c>
      <c r="S150" s="11">
        <f t="shared" si="43"/>
        <v>0.03708756794047651</v>
      </c>
      <c r="T150" s="11">
        <f t="shared" si="43"/>
        <v>0.0370903839878391</v>
      </c>
      <c r="U150" s="11">
        <f t="shared" si="43"/>
        <v>0.03997948475217086</v>
      </c>
      <c r="V150" s="11">
        <f t="shared" si="42"/>
        <v>2.3645980866566747</v>
      </c>
      <c r="W150" s="11">
        <f>0</f>
        <v>0</v>
      </c>
      <c r="Y150" s="3">
        <f t="shared" si="59"/>
        <v>5272.828714358811</v>
      </c>
      <c r="Z150" s="3">
        <f t="shared" si="60"/>
        <v>5271.3909773084515</v>
      </c>
      <c r="AA150" s="3">
        <f t="shared" si="61"/>
        <v>3845.507171876487</v>
      </c>
      <c r="AB150" s="3">
        <f t="shared" si="62"/>
        <v>27.06591042306481</v>
      </c>
      <c r="AC150" s="3">
        <f t="shared" si="63"/>
        <v>0</v>
      </c>
    </row>
    <row r="151" spans="1:29" ht="12.75">
      <c r="A151" s="10">
        <f t="shared" si="57"/>
        <v>0.9307050796057611</v>
      </c>
      <c r="B151" s="3">
        <f t="shared" si="48"/>
        <v>30</v>
      </c>
      <c r="C151" s="11">
        <f t="shared" si="49"/>
        <v>0.00010386579250450548</v>
      </c>
      <c r="D151" s="3">
        <f t="shared" si="50"/>
        <v>39.85120758724106</v>
      </c>
      <c r="E151" s="11">
        <f t="shared" si="51"/>
        <v>7.577470393656057E-05</v>
      </c>
      <c r="F151" s="3">
        <f t="shared" si="52"/>
        <v>66.34366250690229</v>
      </c>
      <c r="G151" s="11">
        <f t="shared" si="53"/>
        <v>6.397277825850151E-07</v>
      </c>
      <c r="H151" s="3">
        <f t="shared" si="54"/>
        <v>66.52120202463401</v>
      </c>
      <c r="I151" s="11">
        <f t="shared" si="55"/>
        <v>9.292596898892176E-08</v>
      </c>
      <c r="J151" s="3">
        <f t="shared" si="56"/>
        <v>66.49414413453526</v>
      </c>
      <c r="K151" s="1">
        <f>0</f>
        <v>0</v>
      </c>
      <c r="L151" s="10">
        <f t="shared" si="58"/>
        <v>0.9307050796057611</v>
      </c>
      <c r="N151" s="9">
        <f t="shared" si="44"/>
        <v>7.583949838840526E-05</v>
      </c>
      <c r="O151" s="9">
        <f t="shared" si="45"/>
        <v>7.56886933313122E-07</v>
      </c>
      <c r="P151" s="9">
        <f t="shared" si="46"/>
        <v>1.1532470411754655E-07</v>
      </c>
      <c r="Q151" s="9">
        <f t="shared" si="47"/>
        <v>8.470103257289834E-08</v>
      </c>
      <c r="S151" s="11">
        <f t="shared" si="43"/>
        <v>0.03707823303177691</v>
      </c>
      <c r="T151" s="11">
        <f t="shared" si="43"/>
        <v>0.039971781447542855</v>
      </c>
      <c r="U151" s="11">
        <f t="shared" si="43"/>
        <v>1.9688881932499382</v>
      </c>
      <c r="V151" s="11">
        <f t="shared" si="42"/>
        <v>13.55436474572311</v>
      </c>
      <c r="W151" s="11">
        <f>0</f>
        <v>0</v>
      </c>
      <c r="Y151" s="3">
        <f t="shared" si="59"/>
        <v>5277.5972706658795</v>
      </c>
      <c r="Z151" s="3">
        <f t="shared" si="60"/>
        <v>3850.241364728045</v>
      </c>
      <c r="AA151" s="3">
        <f t="shared" si="61"/>
        <v>32.505654825609284</v>
      </c>
      <c r="AB151" s="3">
        <f t="shared" si="62"/>
        <v>4.721726263135594</v>
      </c>
      <c r="AC151" s="3">
        <f t="shared" si="63"/>
        <v>0</v>
      </c>
    </row>
    <row r="152" spans="1:29" ht="12.75">
      <c r="A152" s="10">
        <f t="shared" si="57"/>
        <v>0.9377558756633805</v>
      </c>
      <c r="B152" s="3">
        <f t="shared" si="48"/>
        <v>30</v>
      </c>
      <c r="C152" s="11">
        <f t="shared" si="49"/>
        <v>4.784640694573889E-05</v>
      </c>
      <c r="D152" s="3">
        <f t="shared" si="50"/>
        <v>66.4166447755761</v>
      </c>
      <c r="E152" s="11">
        <f t="shared" si="51"/>
        <v>8.458583098068851E-07</v>
      </c>
      <c r="F152" s="3">
        <f t="shared" si="52"/>
        <v>66.57060510211232</v>
      </c>
      <c r="G152" s="11">
        <f t="shared" si="53"/>
        <v>2.3255754495362481E-07</v>
      </c>
      <c r="H152" s="3">
        <f t="shared" si="54"/>
        <v>66.5320335346634</v>
      </c>
      <c r="I152" s="11">
        <f t="shared" si="55"/>
        <v>1.0709571898407169E-07</v>
      </c>
      <c r="J152" s="3">
        <f t="shared" si="56"/>
        <v>66.55406240088294</v>
      </c>
      <c r="K152" s="1">
        <f>0</f>
        <v>0</v>
      </c>
      <c r="L152" s="10">
        <f t="shared" si="58"/>
        <v>0.9377558756633805</v>
      </c>
      <c r="N152" s="9">
        <f t="shared" si="44"/>
        <v>-2.7124719909197278E-05</v>
      </c>
      <c r="O152" s="9">
        <f t="shared" si="45"/>
        <v>3.21482793749426E-07</v>
      </c>
      <c r="P152" s="9">
        <f t="shared" si="46"/>
        <v>2.242922217160083E-07</v>
      </c>
      <c r="Q152" s="9">
        <f t="shared" si="47"/>
        <v>2.2404670151725414E-08</v>
      </c>
      <c r="S152" s="11">
        <f t="shared" si="43"/>
        <v>0.032631410882954626</v>
      </c>
      <c r="T152" s="11">
        <f t="shared" si="43"/>
        <v>1.4890821115337436</v>
      </c>
      <c r="U152" s="11">
        <f t="shared" si="43"/>
        <v>5.416089502822934</v>
      </c>
      <c r="V152" s="11">
        <f t="shared" si="42"/>
        <v>11.76099745138209</v>
      </c>
      <c r="W152" s="11">
        <f>0</f>
        <v>0</v>
      </c>
      <c r="Y152" s="3">
        <f t="shared" si="59"/>
        <v>2431.1571752273203</v>
      </c>
      <c r="Z152" s="3">
        <f t="shared" si="60"/>
        <v>42.97949690234373</v>
      </c>
      <c r="AA152" s="3">
        <f t="shared" si="61"/>
        <v>11.816643718063078</v>
      </c>
      <c r="AB152" s="3">
        <f t="shared" si="62"/>
        <v>5.441715319178056</v>
      </c>
      <c r="AC152" s="3">
        <f t="shared" si="63"/>
        <v>0</v>
      </c>
    </row>
    <row r="153" spans="1:29" ht="12.75">
      <c r="A153" s="10">
        <f t="shared" si="57"/>
        <v>0.9448066717209999</v>
      </c>
      <c r="B153" s="3">
        <f t="shared" si="48"/>
        <v>30</v>
      </c>
      <c r="C153" s="11">
        <f t="shared" si="49"/>
        <v>-0.00010208572781090347</v>
      </c>
      <c r="D153" s="3">
        <f t="shared" si="50"/>
        <v>56.74847620621314</v>
      </c>
      <c r="E153" s="11">
        <f t="shared" si="51"/>
        <v>-2.7534059685608307E-05</v>
      </c>
      <c r="F153" s="3">
        <f t="shared" si="52"/>
        <v>66.6049802589172</v>
      </c>
      <c r="G153" s="11">
        <f t="shared" si="53"/>
        <v>3.1319235093815746E-07</v>
      </c>
      <c r="H153" s="3">
        <f t="shared" si="54"/>
        <v>66.60343918638783</v>
      </c>
      <c r="I153" s="11">
        <f t="shared" si="55"/>
        <v>1.3959123665611342E-07</v>
      </c>
      <c r="J153" s="3">
        <f t="shared" si="56"/>
        <v>66.56991166449643</v>
      </c>
      <c r="K153" s="1">
        <f>0</f>
        <v>0</v>
      </c>
      <c r="L153" s="10">
        <f t="shared" si="58"/>
        <v>0.9448066717209999</v>
      </c>
      <c r="N153" s="9">
        <f t="shared" si="44"/>
        <v>-0.00010256706802247189</v>
      </c>
      <c r="O153" s="9">
        <f t="shared" si="45"/>
        <v>-2.7536371333858673E-05</v>
      </c>
      <c r="P153" s="9">
        <f t="shared" si="46"/>
        <v>2.2850960323283402E-07</v>
      </c>
      <c r="Q153" s="9">
        <f t="shared" si="47"/>
        <v>1.1717488896415199E-07</v>
      </c>
      <c r="S153" s="11">
        <f t="shared" si="43"/>
        <v>0.03725661715775924</v>
      </c>
      <c r="T153" s="11">
        <f t="shared" si="43"/>
        <v>0.04574525124182675</v>
      </c>
      <c r="U153" s="11">
        <f t="shared" si="43"/>
        <v>4.021657854199349</v>
      </c>
      <c r="V153" s="11">
        <f t="shared" si="42"/>
        <v>9.02314864598943</v>
      </c>
      <c r="W153" s="11">
        <f>0</f>
        <v>0</v>
      </c>
      <c r="Y153" s="3">
        <f t="shared" si="59"/>
        <v>-5187.14916121584</v>
      </c>
      <c r="Z153" s="3">
        <f t="shared" si="60"/>
        <v>-1399.0523226481369</v>
      </c>
      <c r="AA153" s="3">
        <f t="shared" si="61"/>
        <v>15.913835119805691</v>
      </c>
      <c r="AB153" s="3">
        <f t="shared" si="62"/>
        <v>7.092867746166018</v>
      </c>
      <c r="AC153" s="3">
        <f t="shared" si="63"/>
        <v>0</v>
      </c>
    </row>
    <row r="154" spans="1:29" ht="12.75">
      <c r="A154" s="10">
        <f t="shared" si="57"/>
        <v>0.9518574677786192</v>
      </c>
      <c r="B154" s="3">
        <f t="shared" si="48"/>
        <v>30</v>
      </c>
      <c r="C154" s="11">
        <f t="shared" si="49"/>
        <v>-0.00010304763347959706</v>
      </c>
      <c r="D154" s="3">
        <f t="shared" si="50"/>
        <v>30.219378195015313</v>
      </c>
      <c r="E154" s="11">
        <f t="shared" si="51"/>
        <v>-0.00010252234496259543</v>
      </c>
      <c r="F154" s="3">
        <f t="shared" si="52"/>
        <v>56.89488818544888</v>
      </c>
      <c r="G154" s="11">
        <f t="shared" si="53"/>
        <v>-2.7303381274999094E-05</v>
      </c>
      <c r="H154" s="3">
        <f t="shared" si="54"/>
        <v>66.64281628212541</v>
      </c>
      <c r="I154" s="11">
        <f t="shared" si="55"/>
        <v>2.060714020743824E-07</v>
      </c>
      <c r="J154" s="3">
        <f t="shared" si="56"/>
        <v>66.65280222666486</v>
      </c>
      <c r="K154" s="1">
        <f>0</f>
        <v>0</v>
      </c>
      <c r="L154" s="10">
        <f t="shared" si="58"/>
        <v>0.9518574677786192</v>
      </c>
      <c r="N154" s="9">
        <f t="shared" si="44"/>
        <v>-0.0001030121154817238</v>
      </c>
      <c r="O154" s="9">
        <f t="shared" si="45"/>
        <v>-0.00010256676475581948</v>
      </c>
      <c r="P154" s="9">
        <f t="shared" si="46"/>
        <v>-2.732116572977737E-05</v>
      </c>
      <c r="Q154" s="9">
        <f t="shared" si="47"/>
        <v>8.890767289779192E-08</v>
      </c>
      <c r="S154" s="11">
        <f t="shared" si="43"/>
        <v>0.037159877110309845</v>
      </c>
      <c r="T154" s="11">
        <f t="shared" si="43"/>
        <v>0.03721260625880461</v>
      </c>
      <c r="U154" s="11">
        <f t="shared" si="43"/>
        <v>0.04613173970430312</v>
      </c>
      <c r="V154" s="11">
        <f t="shared" si="42"/>
        <v>6.112213850862036</v>
      </c>
      <c r="W154" s="11">
        <f>0</f>
        <v>0</v>
      </c>
      <c r="Y154" s="3">
        <f t="shared" si="59"/>
        <v>-5236.025221459784</v>
      </c>
      <c r="Z154" s="3">
        <f t="shared" si="60"/>
        <v>-5209.3344200246565</v>
      </c>
      <c r="AA154" s="3">
        <f t="shared" si="61"/>
        <v>-1387.3311609366915</v>
      </c>
      <c r="AB154" s="3">
        <f t="shared" si="62"/>
        <v>10.470837827602148</v>
      </c>
      <c r="AC154" s="3">
        <f t="shared" si="63"/>
        <v>0</v>
      </c>
    </row>
    <row r="155" spans="1:29" ht="12.75">
      <c r="A155" s="10">
        <f t="shared" si="57"/>
        <v>0.9589082638362386</v>
      </c>
      <c r="B155" s="3">
        <f t="shared" si="48"/>
        <v>30</v>
      </c>
      <c r="C155" s="11">
        <f t="shared" si="49"/>
        <v>-0.00010297665475171893</v>
      </c>
      <c r="D155" s="3">
        <f t="shared" si="50"/>
        <v>30.0618559857577</v>
      </c>
      <c r="E155" s="11">
        <f t="shared" si="51"/>
        <v>-0.00010305610494177319</v>
      </c>
      <c r="F155" s="3">
        <f t="shared" si="52"/>
        <v>30.289918778877635</v>
      </c>
      <c r="G155" s="11">
        <f t="shared" si="53"/>
        <v>-0.00010253704073966103</v>
      </c>
      <c r="H155" s="3">
        <f t="shared" si="54"/>
        <v>57.11377593642616</v>
      </c>
      <c r="I155" s="11">
        <f t="shared" si="55"/>
        <v>-2.6965828346965476E-05</v>
      </c>
      <c r="J155" s="3">
        <f t="shared" si="56"/>
        <v>66.7156963079201</v>
      </c>
      <c r="K155" s="1">
        <f>0</f>
        <v>0</v>
      </c>
      <c r="L155" s="10">
        <f t="shared" si="58"/>
        <v>0.9589082638362386</v>
      </c>
      <c r="N155" s="9">
        <f t="shared" si="44"/>
        <v>-0.00010302068928636271</v>
      </c>
      <c r="O155" s="9">
        <f t="shared" si="45"/>
        <v>-0.0001030359497695384</v>
      </c>
      <c r="P155" s="9">
        <f t="shared" si="46"/>
        <v>-0.00010261501107294922</v>
      </c>
      <c r="Q155" s="9">
        <f t="shared" si="47"/>
        <v>-2.7052689343071E-05</v>
      </c>
      <c r="S155" s="11">
        <f t="shared" si="43"/>
        <v>0.037166987933435945</v>
      </c>
      <c r="T155" s="11">
        <f t="shared" si="43"/>
        <v>0.03715902871407612</v>
      </c>
      <c r="U155" s="11">
        <f t="shared" si="43"/>
        <v>0.03721112780286379</v>
      </c>
      <c r="V155" s="11">
        <f t="shared" si="42"/>
        <v>0.04670920773577277</v>
      </c>
      <c r="W155" s="11">
        <f>0</f>
        <v>0</v>
      </c>
      <c r="Y155" s="3">
        <f t="shared" si="59"/>
        <v>-5232.418671781663</v>
      </c>
      <c r="Z155" s="3">
        <f t="shared" si="60"/>
        <v>-5236.455670836632</v>
      </c>
      <c r="AA155" s="3">
        <f t="shared" si="61"/>
        <v>-5210.081137409289</v>
      </c>
      <c r="AB155" s="3">
        <f t="shared" si="62"/>
        <v>-1370.1795235328925</v>
      </c>
      <c r="AC155" s="3">
        <f t="shared" si="63"/>
        <v>0</v>
      </c>
    </row>
    <row r="156" spans="1:29" ht="12.75">
      <c r="A156" s="10">
        <f t="shared" si="57"/>
        <v>0.965959059893858</v>
      </c>
      <c r="B156" s="3">
        <f t="shared" si="48"/>
        <v>30</v>
      </c>
      <c r="C156" s="11">
        <f t="shared" si="49"/>
        <v>-0.0001030646528019172</v>
      </c>
      <c r="D156" s="3">
        <f t="shared" si="50"/>
        <v>30.067253687925955</v>
      </c>
      <c r="E156" s="11">
        <f t="shared" si="51"/>
        <v>-0.00010300057892029131</v>
      </c>
      <c r="F156" s="3">
        <f t="shared" si="52"/>
        <v>30.1410312201381</v>
      </c>
      <c r="G156" s="11">
        <f t="shared" si="53"/>
        <v>-0.00010311345523583903</v>
      </c>
      <c r="H156" s="3">
        <f t="shared" si="54"/>
        <v>30.397003381705858</v>
      </c>
      <c r="I156" s="11">
        <f t="shared" si="55"/>
        <v>-0.00010265356062277196</v>
      </c>
      <c r="J156" s="3">
        <f t="shared" si="56"/>
        <v>47.57838243770136</v>
      </c>
      <c r="K156" s="1">
        <f>0</f>
        <v>0</v>
      </c>
      <c r="L156" s="10">
        <f t="shared" si="58"/>
        <v>0.965959059893858</v>
      </c>
      <c r="N156" s="9">
        <f t="shared" si="44"/>
        <v>-0.00010304452684256966</v>
      </c>
      <c r="O156" s="9">
        <f t="shared" si="45"/>
        <v>-0.00010307810889991756</v>
      </c>
      <c r="P156" s="9">
        <f t="shared" si="46"/>
        <v>-0.00010316218530474911</v>
      </c>
      <c r="Q156" s="9">
        <f t="shared" si="47"/>
        <v>-7.558412353519332E-05</v>
      </c>
      <c r="S156" s="11">
        <f t="shared" si="43"/>
        <v>0.0371581727307084</v>
      </c>
      <c r="T156" s="11">
        <f t="shared" si="43"/>
        <v>0.037164590657228116</v>
      </c>
      <c r="U156" s="11">
        <f t="shared" si="43"/>
        <v>0.0371532868818037</v>
      </c>
      <c r="V156" s="11">
        <f t="shared" si="42"/>
        <v>0.0371994120750556</v>
      </c>
      <c r="W156" s="11">
        <f>0</f>
        <v>0</v>
      </c>
      <c r="Y156" s="3">
        <f t="shared" si="59"/>
        <v>-5236.890002123943</v>
      </c>
      <c r="Z156" s="3">
        <f t="shared" si="60"/>
        <v>-5233.634299407621</v>
      </c>
      <c r="AA156" s="3">
        <f t="shared" si="61"/>
        <v>-5239.369736653061</v>
      </c>
      <c r="AB156" s="3">
        <f t="shared" si="62"/>
        <v>-5216.001710509021</v>
      </c>
      <c r="AC156" s="3">
        <f t="shared" si="63"/>
        <v>0</v>
      </c>
    </row>
    <row r="157" spans="1:29" ht="12.75">
      <c r="A157" s="10">
        <f t="shared" si="57"/>
        <v>0.9730098559514774</v>
      </c>
      <c r="B157" s="3">
        <f t="shared" si="48"/>
        <v>30</v>
      </c>
      <c r="C157" s="11">
        <f t="shared" si="49"/>
        <v>-0.00010302443334226739</v>
      </c>
      <c r="D157" s="3">
        <f t="shared" si="50"/>
        <v>30.07913180581275</v>
      </c>
      <c r="E157" s="11">
        <f t="shared" si="51"/>
        <v>-0.00010312195882986543</v>
      </c>
      <c r="F157" s="3">
        <f t="shared" si="52"/>
        <v>30.170769418135478</v>
      </c>
      <c r="G157" s="11">
        <f t="shared" si="53"/>
        <v>-0.00010312682816972441</v>
      </c>
      <c r="H157" s="3">
        <f t="shared" si="54"/>
        <v>20.641504871112723</v>
      </c>
      <c r="I157" s="11">
        <f t="shared" si="55"/>
        <v>-7.611134768520565E-05</v>
      </c>
      <c r="J157" s="3">
        <f t="shared" si="56"/>
        <v>-5.890501093793737</v>
      </c>
      <c r="K157" s="1">
        <f>0</f>
        <v>0</v>
      </c>
      <c r="L157" s="10">
        <f t="shared" si="58"/>
        <v>0.9730098559514774</v>
      </c>
      <c r="N157" s="9">
        <f t="shared" si="44"/>
        <v>-0.00010310182817797107</v>
      </c>
      <c r="O157" s="9">
        <f t="shared" si="45"/>
        <v>-0.00010317061850987169</v>
      </c>
      <c r="P157" s="9">
        <f t="shared" si="46"/>
        <v>-7.609332386967089E-05</v>
      </c>
      <c r="Q157" s="9">
        <f t="shared" si="47"/>
        <v>-5.496011632706033E-07</v>
      </c>
      <c r="S157" s="11">
        <f t="shared" si="43"/>
        <v>0.037162200870210105</v>
      </c>
      <c r="T157" s="11">
        <f t="shared" si="43"/>
        <v>0.037152435760008456</v>
      </c>
      <c r="U157" s="11">
        <f t="shared" si="43"/>
        <v>0.03715194841811319</v>
      </c>
      <c r="V157" s="11">
        <f t="shared" si="42"/>
        <v>0.039943581461390855</v>
      </c>
      <c r="W157" s="11">
        <f>0</f>
        <v>0</v>
      </c>
      <c r="Y157" s="3">
        <f t="shared" si="59"/>
        <v>-5234.846383090599</v>
      </c>
      <c r="Z157" s="3">
        <f t="shared" si="60"/>
        <v>-5239.801818703777</v>
      </c>
      <c r="AA157" s="3">
        <f t="shared" si="61"/>
        <v>-5240.049238129654</v>
      </c>
      <c r="AB157" s="3">
        <f t="shared" si="62"/>
        <v>-3867.3468051834184</v>
      </c>
      <c r="AC157" s="3">
        <f t="shared" si="63"/>
        <v>0</v>
      </c>
    </row>
    <row r="158" spans="1:29" ht="12.75">
      <c r="A158" s="10">
        <f t="shared" si="57"/>
        <v>0.9800606520090968</v>
      </c>
      <c r="B158" s="3">
        <f t="shared" si="48"/>
        <v>30</v>
      </c>
      <c r="C158" s="11">
        <f t="shared" si="49"/>
        <v>-0.00010317909810879252</v>
      </c>
      <c r="D158" s="3">
        <f t="shared" si="50"/>
        <v>30.103463250446392</v>
      </c>
      <c r="E158" s="11">
        <f t="shared" si="51"/>
        <v>-0.00010315046483533789</v>
      </c>
      <c r="F158" s="3">
        <f t="shared" si="52"/>
        <v>20.592398106987307</v>
      </c>
      <c r="G158" s="11">
        <f t="shared" si="53"/>
        <v>-7.615604454653594E-05</v>
      </c>
      <c r="H158" s="3">
        <f t="shared" si="54"/>
        <v>-6.087145428559848</v>
      </c>
      <c r="I158" s="11">
        <f t="shared" si="55"/>
        <v>-5.559540403946208E-07</v>
      </c>
      <c r="J158" s="3">
        <f t="shared" si="56"/>
        <v>-6.279293861550146</v>
      </c>
      <c r="K158" s="1">
        <f>0</f>
        <v>0</v>
      </c>
      <c r="L158" s="10">
        <f t="shared" si="58"/>
        <v>0.9800606520090968</v>
      </c>
      <c r="N158" s="9">
        <f t="shared" si="44"/>
        <v>-0.00010322765368271296</v>
      </c>
      <c r="O158" s="9">
        <f t="shared" si="45"/>
        <v>-7.615315704998559E-05</v>
      </c>
      <c r="P158" s="9">
        <f t="shared" si="46"/>
        <v>-6.412515114569225E-07</v>
      </c>
      <c r="Q158" s="9">
        <f t="shared" si="47"/>
        <v>-6.353320020426196E-09</v>
      </c>
      <c r="S158" s="11">
        <f t="shared" si="43"/>
        <v>0.03714671836022919</v>
      </c>
      <c r="T158" s="11">
        <f t="shared" si="43"/>
        <v>0.037149583068032704</v>
      </c>
      <c r="U158" s="11">
        <f t="shared" si="43"/>
        <v>0.03993979514575984</v>
      </c>
      <c r="V158" s="11">
        <f t="shared" si="42"/>
        <v>2.2655694293210984</v>
      </c>
      <c r="W158" s="11">
        <f>0</f>
        <v>0</v>
      </c>
      <c r="Y158" s="3">
        <f t="shared" si="59"/>
        <v>-5242.7051624827245</v>
      </c>
      <c r="Z158" s="3">
        <f t="shared" si="60"/>
        <v>-5241.25025724212</v>
      </c>
      <c r="AA158" s="3">
        <f t="shared" si="61"/>
        <v>-3869.617928598318</v>
      </c>
      <c r="AB158" s="3">
        <f t="shared" si="62"/>
        <v>-28.248968745653613</v>
      </c>
      <c r="AC158" s="3">
        <f t="shared" si="63"/>
        <v>0</v>
      </c>
    </row>
    <row r="159" spans="1:29" ht="12.75">
      <c r="A159" s="10">
        <f t="shared" si="57"/>
        <v>0.9871114480667161</v>
      </c>
      <c r="B159" s="3">
        <f t="shared" si="48"/>
        <v>30</v>
      </c>
      <c r="C159" s="11">
        <f t="shared" si="49"/>
        <v>-0.00010327613083155551</v>
      </c>
      <c r="D159" s="3">
        <f t="shared" si="50"/>
        <v>20.526084383802043</v>
      </c>
      <c r="E159" s="11">
        <f t="shared" si="51"/>
        <v>-7.624923851958145E-05</v>
      </c>
      <c r="F159" s="3">
        <f t="shared" si="52"/>
        <v>-6.124986950662885</v>
      </c>
      <c r="G159" s="11">
        <f t="shared" si="53"/>
        <v>-6.627664941696187E-07</v>
      </c>
      <c r="H159" s="3">
        <f t="shared" si="54"/>
        <v>-6.311736643168848</v>
      </c>
      <c r="I159" s="11">
        <f t="shared" si="55"/>
        <v>-9.172257253943499E-08</v>
      </c>
      <c r="J159" s="3">
        <f t="shared" si="56"/>
        <v>-6.2837882568321435</v>
      </c>
      <c r="K159" s="1">
        <f>0</f>
        <v>0</v>
      </c>
      <c r="L159" s="10">
        <f t="shared" si="58"/>
        <v>0.9871114480667161</v>
      </c>
      <c r="N159" s="9">
        <f t="shared" si="44"/>
        <v>-7.631493258673882E-05</v>
      </c>
      <c r="O159" s="9">
        <f t="shared" si="45"/>
        <v>-7.814394965105552E-07</v>
      </c>
      <c r="P159" s="9">
        <f t="shared" si="46"/>
        <v>-1.1322332869312413E-07</v>
      </c>
      <c r="Q159" s="9">
        <f t="shared" si="47"/>
        <v>-8.53580611052605E-08</v>
      </c>
      <c r="S159" s="11">
        <f t="shared" si="43"/>
        <v>0.037137015783364806</v>
      </c>
      <c r="T159" s="11">
        <f t="shared" si="43"/>
        <v>0.03993186958741913</v>
      </c>
      <c r="U159" s="11">
        <f t="shared" si="43"/>
        <v>1.9004468226832971</v>
      </c>
      <c r="V159" s="11">
        <f t="shared" si="42"/>
        <v>13.732197464087381</v>
      </c>
      <c r="W159" s="11">
        <f>0</f>
        <v>0</v>
      </c>
      <c r="Y159" s="3">
        <f t="shared" si="59"/>
        <v>-5247.63555987797</v>
      </c>
      <c r="Z159" s="3">
        <f t="shared" si="60"/>
        <v>-3874.353272602613</v>
      </c>
      <c r="AA159" s="3">
        <f t="shared" si="61"/>
        <v>-33.676290878603226</v>
      </c>
      <c r="AB159" s="3">
        <f t="shared" si="62"/>
        <v>-4.660579646292855</v>
      </c>
      <c r="AC159" s="3">
        <f t="shared" si="63"/>
        <v>0</v>
      </c>
    </row>
    <row r="160" spans="1:29" ht="12.75">
      <c r="A160" s="10">
        <f t="shared" si="57"/>
        <v>0.9941622441243355</v>
      </c>
      <c r="B160" s="3">
        <f t="shared" si="48"/>
        <v>30</v>
      </c>
      <c r="C160" s="11">
        <f t="shared" si="49"/>
        <v>-4.9385926240513544E-05</v>
      </c>
      <c r="D160" s="3">
        <f t="shared" si="50"/>
        <v>-6.198924028469645</v>
      </c>
      <c r="E160" s="11">
        <f t="shared" si="51"/>
        <v>-8.71589619044686E-07</v>
      </c>
      <c r="F160" s="3">
        <f t="shared" si="52"/>
        <v>-6.361358383508728</v>
      </c>
      <c r="G160" s="11">
        <f t="shared" si="53"/>
        <v>-2.3197352332994858E-07</v>
      </c>
      <c r="H160" s="3">
        <f t="shared" si="54"/>
        <v>-6.321592496817288</v>
      </c>
      <c r="I160" s="11">
        <f t="shared" si="55"/>
        <v>-1.0685446853170748E-07</v>
      </c>
      <c r="J160" s="3">
        <f t="shared" si="56"/>
        <v>-6.3441713110272</v>
      </c>
      <c r="K160" s="1">
        <f>0</f>
        <v>0</v>
      </c>
      <c r="L160" s="10">
        <f t="shared" si="58"/>
        <v>0.9941622441243355</v>
      </c>
      <c r="N160" s="9">
        <f t="shared" si="44"/>
        <v>2.6034311900677762E-05</v>
      </c>
      <c r="O160" s="9">
        <f t="shared" si="45"/>
        <v>-3.220773122385499E-07</v>
      </c>
      <c r="P160" s="9">
        <f t="shared" si="46"/>
        <v>-2.2556754816858457E-07</v>
      </c>
      <c r="Q160" s="9">
        <f t="shared" si="47"/>
        <v>-2.1506752394015152E-08</v>
      </c>
      <c r="S160" s="11">
        <f t="shared" si="43"/>
        <v>0.03408460571909169</v>
      </c>
      <c r="T160" s="11">
        <f t="shared" si="43"/>
        <v>1.4451210185432728</v>
      </c>
      <c r="U160" s="11">
        <f t="shared" si="43"/>
        <v>5.429725168393764</v>
      </c>
      <c r="V160" s="11">
        <f t="shared" si="42"/>
        <v>11.78755081872731</v>
      </c>
      <c r="W160" s="11">
        <f>0</f>
        <v>0</v>
      </c>
      <c r="Y160" s="3">
        <f t="shared" si="59"/>
        <v>-2509.3827645414126</v>
      </c>
      <c r="Z160" s="3">
        <f t="shared" si="60"/>
        <v>-44.28694841385256</v>
      </c>
      <c r="AA160" s="3">
        <f t="shared" si="61"/>
        <v>-11.786968587754995</v>
      </c>
      <c r="AB160" s="3">
        <f t="shared" si="62"/>
        <v>-5.4294569740747916</v>
      </c>
      <c r="AC160" s="3">
        <f t="shared" si="63"/>
        <v>0</v>
      </c>
    </row>
    <row r="161" spans="1:29" ht="12.75">
      <c r="A161" s="10">
        <f t="shared" si="57"/>
        <v>1.001213040181955</v>
      </c>
      <c r="B161" s="3">
        <f t="shared" si="48"/>
        <v>30</v>
      </c>
      <c r="C161" s="11">
        <f t="shared" si="49"/>
        <v>0.00010144481316926543</v>
      </c>
      <c r="D161" s="3">
        <f t="shared" si="50"/>
        <v>3.088007689185032</v>
      </c>
      <c r="E161" s="11">
        <f t="shared" si="51"/>
        <v>2.64809420512965E-05</v>
      </c>
      <c r="F161" s="3">
        <f t="shared" si="52"/>
        <v>-6.395492683307638</v>
      </c>
      <c r="G161" s="11">
        <f t="shared" si="53"/>
        <v>-3.156451163255259E-07</v>
      </c>
      <c r="H161" s="3">
        <f t="shared" si="54"/>
        <v>-6.393766720117289</v>
      </c>
      <c r="I161" s="11">
        <f t="shared" si="55"/>
        <v>-1.4020959429383892E-07</v>
      </c>
      <c r="J161" s="3">
        <f t="shared" si="56"/>
        <v>-6.3593853796055155</v>
      </c>
      <c r="K161" s="1">
        <f>0</f>
        <v>0</v>
      </c>
      <c r="L161" s="10">
        <f t="shared" si="58"/>
        <v>1.001213040181955</v>
      </c>
      <c r="N161" s="9">
        <f t="shared" si="44"/>
        <v>0.00010195171396310409</v>
      </c>
      <c r="O161" s="9">
        <f t="shared" si="45"/>
        <v>2.6481584603230817E-05</v>
      </c>
      <c r="P161" s="9">
        <f t="shared" si="46"/>
        <v>-2.3030605102039952E-07</v>
      </c>
      <c r="Q161" s="9">
        <f t="shared" si="47"/>
        <v>-1.1869083269658012E-07</v>
      </c>
      <c r="S161" s="11">
        <f t="shared" si="43"/>
        <v>0.037321517988305214</v>
      </c>
      <c r="T161" s="11">
        <f t="shared" si="43"/>
        <v>0.04756448904218393</v>
      </c>
      <c r="U161" s="11">
        <f t="shared" si="43"/>
        <v>3.990406988355299</v>
      </c>
      <c r="V161" s="11">
        <f t="shared" si="42"/>
        <v>8.983354415718091</v>
      </c>
      <c r="W161" s="11">
        <f>0</f>
        <v>0</v>
      </c>
      <c r="Y161" s="3">
        <f t="shared" si="59"/>
        <v>5154.5832000665805</v>
      </c>
      <c r="Z161" s="3">
        <f t="shared" si="60"/>
        <v>1345.5416275625241</v>
      </c>
      <c r="AA161" s="3">
        <f t="shared" si="61"/>
        <v>-16.038464293683106</v>
      </c>
      <c r="AB161" s="3">
        <f t="shared" si="62"/>
        <v>-7.124287547646991</v>
      </c>
      <c r="AC161" s="3">
        <f t="shared" si="63"/>
        <v>0</v>
      </c>
    </row>
    <row r="162" spans="1:29" ht="12.75">
      <c r="A162" s="10">
        <f t="shared" si="57"/>
        <v>1.0082638362395744</v>
      </c>
      <c r="B162" s="3">
        <f t="shared" si="48"/>
        <v>30</v>
      </c>
      <c r="C162" s="11">
        <f t="shared" si="49"/>
        <v>0.00010245780234019995</v>
      </c>
      <c r="D162" s="3">
        <f t="shared" si="50"/>
        <v>29.77203687081512</v>
      </c>
      <c r="E162" s="11">
        <f t="shared" si="51"/>
        <v>0.00010190379930906631</v>
      </c>
      <c r="F162" s="3">
        <f t="shared" si="52"/>
        <v>2.951276892047826</v>
      </c>
      <c r="G162" s="11">
        <f t="shared" si="53"/>
        <v>2.627524737103369E-05</v>
      </c>
      <c r="H162" s="3">
        <f t="shared" si="54"/>
        <v>-6.433242958574927</v>
      </c>
      <c r="I162" s="11">
        <f t="shared" si="55"/>
        <v>-2.0876463830043273E-07</v>
      </c>
      <c r="J162" s="3">
        <f t="shared" si="56"/>
        <v>-6.443348333899147</v>
      </c>
      <c r="K162" s="1">
        <f>0</f>
        <v>0</v>
      </c>
      <c r="L162" s="10">
        <f t="shared" si="58"/>
        <v>1.0082638362395744</v>
      </c>
      <c r="N162" s="9">
        <f t="shared" si="44"/>
        <v>0.00010242089003524989</v>
      </c>
      <c r="O162" s="9">
        <f t="shared" si="45"/>
        <v>0.00010194926098093082</v>
      </c>
      <c r="P162" s="9">
        <f t="shared" si="46"/>
        <v>2.6292307942421744E-05</v>
      </c>
      <c r="Q162" s="9">
        <f t="shared" si="47"/>
        <v>-9.008530619407755E-08</v>
      </c>
      <c r="S162" s="11">
        <f t="shared" si="43"/>
        <v>0.037219101736253486</v>
      </c>
      <c r="T162" s="11">
        <f t="shared" si="43"/>
        <v>0.03727500404557487</v>
      </c>
      <c r="U162" s="11">
        <f t="shared" si="43"/>
        <v>0.04793684566464457</v>
      </c>
      <c r="V162" s="11">
        <f t="shared" si="42"/>
        <v>6.03336124489139</v>
      </c>
      <c r="W162" s="11">
        <f>0</f>
        <v>0</v>
      </c>
      <c r="Y162" s="3">
        <f t="shared" si="59"/>
        <v>5206.054899793959</v>
      </c>
      <c r="Z162" s="3">
        <f t="shared" si="60"/>
        <v>5177.90506514147</v>
      </c>
      <c r="AA162" s="3">
        <f t="shared" si="61"/>
        <v>1335.0899316098032</v>
      </c>
      <c r="AB162" s="3">
        <f t="shared" si="62"/>
        <v>-10.607685733087923</v>
      </c>
      <c r="AC162" s="3">
        <f t="shared" si="63"/>
        <v>0</v>
      </c>
    </row>
    <row r="163" spans="1:29" ht="12.75">
      <c r="A163" s="10">
        <f t="shared" si="57"/>
        <v>1.0153146322971938</v>
      </c>
      <c r="B163" s="3">
        <f t="shared" si="48"/>
        <v>30</v>
      </c>
      <c r="C163" s="11">
        <f t="shared" si="49"/>
        <v>0.00010238403699922056</v>
      </c>
      <c r="D163" s="3">
        <f t="shared" si="50"/>
        <v>29.938853803477784</v>
      </c>
      <c r="E163" s="11">
        <f t="shared" si="51"/>
        <v>0.00010246590043358981</v>
      </c>
      <c r="F163" s="3">
        <f t="shared" si="52"/>
        <v>29.701252620828633</v>
      </c>
      <c r="G163" s="11">
        <f t="shared" si="53"/>
        <v>0.00010191731525341851</v>
      </c>
      <c r="H163" s="3">
        <f t="shared" si="54"/>
        <v>2.746476521421254</v>
      </c>
      <c r="I163" s="11">
        <f t="shared" si="55"/>
        <v>2.5978671943297276E-05</v>
      </c>
      <c r="J163" s="3">
        <f t="shared" si="56"/>
        <v>-6.507075483457843</v>
      </c>
      <c r="K163" s="1">
        <f>0</f>
        <v>0</v>
      </c>
      <c r="L163" s="10">
        <f t="shared" si="58"/>
        <v>1.0153146322971938</v>
      </c>
      <c r="N163" s="9">
        <f t="shared" si="44"/>
        <v>0.00010242909532497371</v>
      </c>
      <c r="O163" s="9">
        <f t="shared" si="45"/>
        <v>0.00010244529563284106</v>
      </c>
      <c r="P163" s="9">
        <f t="shared" si="46"/>
        <v>0.00010199714826066124</v>
      </c>
      <c r="Q163" s="9">
        <f t="shared" si="47"/>
        <v>2.6066785167161652E-05</v>
      </c>
      <c r="S163" s="11">
        <f t="shared" si="43"/>
        <v>0.037226529804161336</v>
      </c>
      <c r="T163" s="11">
        <f t="shared" si="43"/>
        <v>0.03721828655712725</v>
      </c>
      <c r="U163" s="11">
        <f t="shared" si="43"/>
        <v>0.03727363705836948</v>
      </c>
      <c r="V163" s="11">
        <f t="shared" si="42"/>
        <v>0.04848409806224044</v>
      </c>
      <c r="W163" s="11">
        <f>0</f>
        <v>0</v>
      </c>
      <c r="Y163" s="3">
        <f t="shared" si="59"/>
        <v>5202.306757572777</v>
      </c>
      <c r="Z163" s="3">
        <f t="shared" si="60"/>
        <v>5206.466377668833</v>
      </c>
      <c r="AA163" s="3">
        <f t="shared" si="61"/>
        <v>5178.591833222699</v>
      </c>
      <c r="AB163" s="3">
        <f t="shared" si="62"/>
        <v>1320.0204305717173</v>
      </c>
      <c r="AC163" s="3">
        <f t="shared" si="63"/>
        <v>0</v>
      </c>
    </row>
    <row r="164" spans="1:29" ht="12.75">
      <c r="A164" s="10">
        <f t="shared" si="57"/>
        <v>1.0223654283548131</v>
      </c>
      <c r="B164" s="3">
        <f t="shared" si="48"/>
        <v>30</v>
      </c>
      <c r="C164" s="11">
        <f t="shared" si="49"/>
        <v>0.00010247408128177804</v>
      </c>
      <c r="D164" s="3">
        <f t="shared" si="50"/>
        <v>29.933123681006833</v>
      </c>
      <c r="E164" s="11">
        <f t="shared" si="51"/>
        <v>0.00010240853662118581</v>
      </c>
      <c r="F164" s="3">
        <f t="shared" si="52"/>
        <v>29.859763967931578</v>
      </c>
      <c r="G164" s="11">
        <f t="shared" si="53"/>
        <v>0.00010252464090421446</v>
      </c>
      <c r="H164" s="3">
        <f t="shared" si="54"/>
        <v>29.5929475702836</v>
      </c>
      <c r="I164" s="11">
        <f t="shared" si="55"/>
        <v>0.00010203549298323707</v>
      </c>
      <c r="J164" s="3">
        <f t="shared" si="56"/>
        <v>11.932800974122689</v>
      </c>
      <c r="K164" s="1">
        <f>0</f>
        <v>0</v>
      </c>
      <c r="L164" s="10">
        <f t="shared" si="58"/>
        <v>1.0223654283548131</v>
      </c>
      <c r="N164" s="9">
        <f t="shared" si="44"/>
        <v>0.0001024535066038479</v>
      </c>
      <c r="O164" s="9">
        <f t="shared" si="45"/>
        <v>0.00010248790906424755</v>
      </c>
      <c r="P164" s="9">
        <f t="shared" si="46"/>
        <v>0.00010257489814168206</v>
      </c>
      <c r="Q164" s="9">
        <f t="shared" si="47"/>
        <v>7.595186525069845E-05</v>
      </c>
      <c r="S164" s="11">
        <f t="shared" si="43"/>
        <v>0.03721746310547783</v>
      </c>
      <c r="T164" s="11">
        <f t="shared" si="43"/>
        <v>0.037224062202516915</v>
      </c>
      <c r="U164" s="11">
        <f t="shared" si="43"/>
        <v>0.03721237526520464</v>
      </c>
      <c r="V164" s="11">
        <f t="shared" si="43"/>
        <v>0.03726169137615142</v>
      </c>
      <c r="W164" s="11">
        <f>0</f>
        <v>0</v>
      </c>
      <c r="Y164" s="3">
        <f t="shared" si="59"/>
        <v>5206.882060455523</v>
      </c>
      <c r="Z164" s="3">
        <f t="shared" si="60"/>
        <v>5203.551624962689</v>
      </c>
      <c r="AA164" s="3">
        <f t="shared" si="61"/>
        <v>5209.451080716594</v>
      </c>
      <c r="AB164" s="3">
        <f t="shared" si="62"/>
        <v>5184.596644328501</v>
      </c>
      <c r="AC164" s="3">
        <f t="shared" si="63"/>
        <v>0</v>
      </c>
    </row>
    <row r="165" spans="1:29" ht="12.75">
      <c r="A165" s="10">
        <f t="shared" si="57"/>
        <v>1.0294162244124325</v>
      </c>
      <c r="B165" s="3">
        <f t="shared" si="48"/>
        <v>30</v>
      </c>
      <c r="C165" s="11">
        <f t="shared" si="49"/>
        <v>0.0001024329649710858</v>
      </c>
      <c r="D165" s="3">
        <f t="shared" si="50"/>
        <v>29.920955383183703</v>
      </c>
      <c r="E165" s="11">
        <f t="shared" si="51"/>
        <v>0.00010253277915874215</v>
      </c>
      <c r="F165" s="3">
        <f t="shared" si="52"/>
        <v>29.828995544711205</v>
      </c>
      <c r="G165" s="11">
        <f t="shared" si="53"/>
        <v>0.00010253815543331941</v>
      </c>
      <c r="H165" s="3">
        <f t="shared" si="54"/>
        <v>39.01057702979017</v>
      </c>
      <c r="I165" s="11">
        <f t="shared" si="55"/>
        <v>7.650916593484849E-05</v>
      </c>
      <c r="J165" s="3">
        <f t="shared" si="56"/>
        <v>65.66182827703905</v>
      </c>
      <c r="K165" s="1">
        <f>0</f>
        <v>0</v>
      </c>
      <c r="L165" s="10">
        <f t="shared" si="58"/>
        <v>1.0294162244124325</v>
      </c>
      <c r="N165" s="9">
        <f t="shared" si="44"/>
        <v>0.00010251219960888642</v>
      </c>
      <c r="O165" s="9">
        <f t="shared" si="45"/>
        <v>0.00010258296443864874</v>
      </c>
      <c r="P165" s="9">
        <f t="shared" si="46"/>
        <v>7.648911846590486E-05</v>
      </c>
      <c r="Q165" s="9">
        <f t="shared" si="47"/>
        <v>5.799334897005733E-07</v>
      </c>
      <c r="S165" s="11">
        <f aca="true" t="shared" si="64" ref="S165:V179">(((64/ABS(Y165))^8)+9.5*(LN($E$10+5.74/(ABS(Y165)^0.9))-((2500/ABS(Y165))^6))^(-16))^0.125</f>
        <v>0.037221602297763806</v>
      </c>
      <c r="T165" s="11">
        <f t="shared" si="64"/>
        <v>0.03721155651618994</v>
      </c>
      <c r="U165" s="11">
        <f t="shared" si="64"/>
        <v>0.03721101566773648</v>
      </c>
      <c r="V165" s="11">
        <f t="shared" si="64"/>
        <v>0.0399095474746513</v>
      </c>
      <c r="W165" s="11">
        <f>0</f>
        <v>0</v>
      </c>
      <c r="Y165" s="3">
        <f t="shared" si="59"/>
        <v>5204.792870897952</v>
      </c>
      <c r="Z165" s="3">
        <f t="shared" si="60"/>
        <v>5209.864599247072</v>
      </c>
      <c r="AA165" s="3">
        <f t="shared" si="61"/>
        <v>5210.137776886708</v>
      </c>
      <c r="AB165" s="3">
        <f t="shared" si="62"/>
        <v>3887.5606259025453</v>
      </c>
      <c r="AC165" s="3">
        <f t="shared" si="63"/>
        <v>0</v>
      </c>
    </row>
    <row r="166" spans="1:29" ht="12.75">
      <c r="A166" s="10">
        <f t="shared" si="57"/>
        <v>1.036467020470052</v>
      </c>
      <c r="B166" s="3">
        <f t="shared" si="48"/>
        <v>30</v>
      </c>
      <c r="C166" s="11">
        <f t="shared" si="49"/>
        <v>0.00010259130690025538</v>
      </c>
      <c r="D166" s="3">
        <f t="shared" si="50"/>
        <v>29.895925550033773</v>
      </c>
      <c r="E166" s="11">
        <f t="shared" si="51"/>
        <v>0.0001025623610957439</v>
      </c>
      <c r="F166" s="3">
        <f t="shared" si="52"/>
        <v>39.0594458459785</v>
      </c>
      <c r="G166" s="11">
        <f t="shared" si="53"/>
        <v>7.655217603691062E-05</v>
      </c>
      <c r="H166" s="3">
        <f t="shared" si="54"/>
        <v>65.86856850404462</v>
      </c>
      <c r="I166" s="11">
        <f t="shared" si="55"/>
        <v>5.844970605378399E-07</v>
      </c>
      <c r="J166" s="3">
        <f t="shared" si="56"/>
        <v>66.07207840320973</v>
      </c>
      <c r="K166" s="1">
        <f>0</f>
        <v>0</v>
      </c>
      <c r="L166" s="10">
        <f t="shared" si="58"/>
        <v>1.036467020470052</v>
      </c>
      <c r="N166" s="9">
        <f t="shared" si="44"/>
        <v>0.00010264138541998681</v>
      </c>
      <c r="O166" s="9">
        <f t="shared" si="45"/>
        <v>7.654819824932219E-05</v>
      </c>
      <c r="P166" s="9">
        <f t="shared" si="46"/>
        <v>6.704003366185131E-07</v>
      </c>
      <c r="Q166" s="9">
        <f t="shared" si="47"/>
        <v>4.5643906515667405E-09</v>
      </c>
      <c r="S166" s="11">
        <f t="shared" si="64"/>
        <v>0.03720567003073796</v>
      </c>
      <c r="T166" s="11">
        <f t="shared" si="64"/>
        <v>0.03720858091103528</v>
      </c>
      <c r="U166" s="11">
        <f t="shared" si="64"/>
        <v>0.03990582367827235</v>
      </c>
      <c r="V166" s="11">
        <f t="shared" si="64"/>
        <v>2.1549338107305287</v>
      </c>
      <c r="W166" s="11">
        <f>0</f>
        <v>0</v>
      </c>
      <c r="Y166" s="3">
        <f t="shared" si="59"/>
        <v>5212.838493167489</v>
      </c>
      <c r="Z166" s="3">
        <f t="shared" si="60"/>
        <v>5211.367707693239</v>
      </c>
      <c r="AA166" s="3">
        <f t="shared" si="61"/>
        <v>3889.746042215085</v>
      </c>
      <c r="AB166" s="3">
        <f t="shared" si="62"/>
        <v>29.699288062264806</v>
      </c>
      <c r="AC166" s="3">
        <f t="shared" si="63"/>
        <v>0</v>
      </c>
    </row>
    <row r="167" spans="1:29" ht="12.75">
      <c r="A167" s="10">
        <f t="shared" si="57"/>
        <v>1.0435178165276713</v>
      </c>
      <c r="B167" s="3">
        <f t="shared" si="48"/>
        <v>30</v>
      </c>
      <c r="C167" s="11">
        <f t="shared" si="49"/>
        <v>0.00010269138338631103</v>
      </c>
      <c r="D167" s="3">
        <f t="shared" si="50"/>
        <v>39.1261402457278</v>
      </c>
      <c r="E167" s="11">
        <f t="shared" si="51"/>
        <v>7.66454333985336E-05</v>
      </c>
      <c r="F167" s="3">
        <f t="shared" si="52"/>
        <v>65.90632405785504</v>
      </c>
      <c r="G167" s="11">
        <f t="shared" si="53"/>
        <v>6.910584056180193E-07</v>
      </c>
      <c r="H167" s="3">
        <f t="shared" si="54"/>
        <v>66.10410406833437</v>
      </c>
      <c r="I167" s="11">
        <f t="shared" si="55"/>
        <v>9.054338339632004E-08</v>
      </c>
      <c r="J167" s="3">
        <f t="shared" si="56"/>
        <v>66.07530729389109</v>
      </c>
      <c r="K167" s="1">
        <f>0</f>
        <v>0</v>
      </c>
      <c r="L167" s="10">
        <f t="shared" si="58"/>
        <v>1.0435178165276713</v>
      </c>
      <c r="N167" s="9">
        <f t="shared" si="44"/>
        <v>7.671200714221447E-05</v>
      </c>
      <c r="O167" s="9">
        <f t="shared" si="45"/>
        <v>8.111536545778204E-07</v>
      </c>
      <c r="P167" s="9">
        <f t="shared" si="46"/>
        <v>1.1118766762814705E-07</v>
      </c>
      <c r="Q167" s="9">
        <f t="shared" si="47"/>
        <v>8.596767512869368E-08</v>
      </c>
      <c r="S167" s="11">
        <f t="shared" si="64"/>
        <v>0.03719561165235214</v>
      </c>
      <c r="T167" s="11">
        <f t="shared" si="64"/>
        <v>0.039897720681042276</v>
      </c>
      <c r="U167" s="11">
        <f t="shared" si="64"/>
        <v>1.822642583877077</v>
      </c>
      <c r="V167" s="11">
        <f t="shared" si="64"/>
        <v>13.911038341834173</v>
      </c>
      <c r="W167" s="11">
        <f>0</f>
        <v>0</v>
      </c>
      <c r="Y167" s="3">
        <f t="shared" si="59"/>
        <v>5217.923549343633</v>
      </c>
      <c r="Z167" s="3">
        <f t="shared" si="60"/>
        <v>3894.4846071006277</v>
      </c>
      <c r="AA167" s="3">
        <f t="shared" si="61"/>
        <v>35.11385093607376</v>
      </c>
      <c r="AB167" s="3">
        <f t="shared" si="62"/>
        <v>4.600663043788404</v>
      </c>
      <c r="AC167" s="3">
        <f t="shared" si="63"/>
        <v>0</v>
      </c>
    </row>
    <row r="168" spans="1:29" ht="12.75">
      <c r="A168" s="10">
        <f t="shared" si="57"/>
        <v>1.0505686125852907</v>
      </c>
      <c r="B168" s="3">
        <f t="shared" si="48"/>
        <v>30</v>
      </c>
      <c r="C168" s="11">
        <f t="shared" si="49"/>
        <v>5.076386096283167E-05</v>
      </c>
      <c r="D168" s="3">
        <f t="shared" si="50"/>
        <v>65.98116084837774</v>
      </c>
      <c r="E168" s="11">
        <f t="shared" si="51"/>
        <v>9.024169036647298E-07</v>
      </c>
      <c r="F168" s="3">
        <f t="shared" si="52"/>
        <v>66.15392701223288</v>
      </c>
      <c r="G168" s="11">
        <f t="shared" si="53"/>
        <v>2.3136435931246835E-07</v>
      </c>
      <c r="H168" s="3">
        <f t="shared" si="54"/>
        <v>66.11302428213685</v>
      </c>
      <c r="I168" s="11">
        <f t="shared" si="55"/>
        <v>1.0660731623724556E-07</v>
      </c>
      <c r="J168" s="3">
        <f t="shared" si="56"/>
        <v>66.13612159448677</v>
      </c>
      <c r="K168" s="1">
        <f>0</f>
        <v>0</v>
      </c>
      <c r="L168" s="10">
        <f t="shared" si="58"/>
        <v>1.0505686125852907</v>
      </c>
      <c r="N168" s="9">
        <f t="shared" si="44"/>
        <v>-2.5022127740364034E-05</v>
      </c>
      <c r="O168" s="9">
        <f t="shared" si="45"/>
        <v>3.2258109534766994E-07</v>
      </c>
      <c r="P168" s="9">
        <f t="shared" si="46"/>
        <v>2.2674612979484474E-07</v>
      </c>
      <c r="Q168" s="9">
        <f t="shared" si="47"/>
        <v>2.0650336014621328E-08</v>
      </c>
      <c r="S168" s="11">
        <f t="shared" si="64"/>
        <v>0.03528817989245988</v>
      </c>
      <c r="T168" s="11">
        <f t="shared" si="64"/>
        <v>1.3957545264395388</v>
      </c>
      <c r="U168" s="11">
        <f t="shared" si="64"/>
        <v>5.444021204339928</v>
      </c>
      <c r="V168" s="11">
        <f t="shared" si="64"/>
        <v>11.814878401240048</v>
      </c>
      <c r="W168" s="11">
        <f>0</f>
        <v>0</v>
      </c>
      <c r="Y168" s="3">
        <f t="shared" si="59"/>
        <v>2579.3979673748813</v>
      </c>
      <c r="Z168" s="3">
        <f t="shared" si="60"/>
        <v>45.8533350869791</v>
      </c>
      <c r="AA168" s="3">
        <f t="shared" si="61"/>
        <v>11.756015929728513</v>
      </c>
      <c r="AB168" s="3">
        <f t="shared" si="62"/>
        <v>5.416898746353817</v>
      </c>
      <c r="AC168" s="3">
        <f t="shared" si="63"/>
        <v>0</v>
      </c>
    </row>
    <row r="169" spans="1:29" ht="12.75">
      <c r="A169" s="10">
        <f t="shared" si="57"/>
        <v>1.05761940864291</v>
      </c>
      <c r="B169" s="3">
        <f t="shared" si="48"/>
        <v>30</v>
      </c>
      <c r="C169" s="11">
        <f t="shared" si="49"/>
        <v>-0.00010079880435409402</v>
      </c>
      <c r="D169" s="3">
        <f t="shared" si="50"/>
        <v>57.04821673995808</v>
      </c>
      <c r="E169" s="11">
        <f t="shared" si="51"/>
        <v>-2.551013806771345E-05</v>
      </c>
      <c r="F169" s="3">
        <f t="shared" si="52"/>
        <v>66.18782258354786</v>
      </c>
      <c r="G169" s="11">
        <f t="shared" si="53"/>
        <v>3.179355814106931E-07</v>
      </c>
      <c r="H169" s="3">
        <f t="shared" si="54"/>
        <v>66.18591818240179</v>
      </c>
      <c r="I169" s="11">
        <f t="shared" si="55"/>
        <v>1.40778623300571E-07</v>
      </c>
      <c r="J169" s="3">
        <f t="shared" si="56"/>
        <v>66.1507298264753</v>
      </c>
      <c r="K169" s="1">
        <f>0</f>
        <v>0</v>
      </c>
      <c r="L169" s="10">
        <f t="shared" si="58"/>
        <v>1.05761940864291</v>
      </c>
      <c r="N169" s="9">
        <f t="shared" si="44"/>
        <v>-0.00010133638959899261</v>
      </c>
      <c r="O169" s="9">
        <f t="shared" si="45"/>
        <v>-2.5509162955417985E-05</v>
      </c>
      <c r="P169" s="9">
        <f t="shared" si="46"/>
        <v>2.3198759324113475E-07</v>
      </c>
      <c r="Q169" s="9">
        <f t="shared" si="47"/>
        <v>1.2011596271052028E-07</v>
      </c>
      <c r="S169" s="11">
        <f t="shared" si="64"/>
        <v>0.03738728670968401</v>
      </c>
      <c r="T169" s="11">
        <f t="shared" si="64"/>
        <v>0.049374584907469966</v>
      </c>
      <c r="U169" s="11">
        <f t="shared" si="64"/>
        <v>3.961659379038088</v>
      </c>
      <c r="V169" s="11">
        <f t="shared" si="64"/>
        <v>8.94704358158396</v>
      </c>
      <c r="W169" s="11">
        <f>0</f>
        <v>0</v>
      </c>
      <c r="Y169" s="3">
        <f t="shared" si="59"/>
        <v>-5121.758395310704</v>
      </c>
      <c r="Z169" s="3">
        <f t="shared" si="60"/>
        <v>-1296.2134288306152</v>
      </c>
      <c r="AA169" s="3">
        <f t="shared" si="61"/>
        <v>16.15484671363633</v>
      </c>
      <c r="AB169" s="3">
        <f t="shared" si="62"/>
        <v>7.153200877632209</v>
      </c>
      <c r="AC169" s="3">
        <f t="shared" si="63"/>
        <v>0</v>
      </c>
    </row>
    <row r="170" spans="1:29" ht="12.75">
      <c r="A170" s="10">
        <f t="shared" si="57"/>
        <v>1.0646702047005294</v>
      </c>
      <c r="B170" s="3">
        <f t="shared" si="48"/>
        <v>30</v>
      </c>
      <c r="C170" s="11">
        <f t="shared" si="49"/>
        <v>-0.00010187311693677652</v>
      </c>
      <c r="D170" s="3">
        <f t="shared" si="50"/>
        <v>30.23836347764335</v>
      </c>
      <c r="E170" s="11">
        <f t="shared" si="51"/>
        <v>-0.00010128539993460304</v>
      </c>
      <c r="F170" s="3">
        <f t="shared" si="52"/>
        <v>57.17639250622213</v>
      </c>
      <c r="G170" s="11">
        <f t="shared" si="53"/>
        <v>-2.5326279684153652E-05</v>
      </c>
      <c r="H170" s="3">
        <f t="shared" si="54"/>
        <v>66.22548504607407</v>
      </c>
      <c r="I170" s="11">
        <f t="shared" si="55"/>
        <v>2.113015189356653E-07</v>
      </c>
      <c r="J170" s="3">
        <f t="shared" si="56"/>
        <v>66.23570093045922</v>
      </c>
      <c r="K170" s="1">
        <f>0</f>
        <v>0</v>
      </c>
      <c r="L170" s="10">
        <f t="shared" si="58"/>
        <v>1.0646702047005294</v>
      </c>
      <c r="N170" s="9">
        <f t="shared" si="44"/>
        <v>-0.00010183486803531485</v>
      </c>
      <c r="O170" s="9">
        <f t="shared" si="45"/>
        <v>-0.00010133185753848129</v>
      </c>
      <c r="P170" s="9">
        <f t="shared" si="46"/>
        <v>-2.5342644533541277E-05</v>
      </c>
      <c r="Q170" s="9">
        <f t="shared" si="47"/>
        <v>9.119738223100137E-08</v>
      </c>
      <c r="S170" s="11">
        <f t="shared" si="64"/>
        <v>0.03727810780691037</v>
      </c>
      <c r="T170" s="11">
        <f t="shared" si="64"/>
        <v>0.03733771488964837</v>
      </c>
      <c r="U170" s="11">
        <f t="shared" si="64"/>
        <v>0.04973302410514271</v>
      </c>
      <c r="V170" s="11">
        <f t="shared" si="64"/>
        <v>5.960924864004854</v>
      </c>
      <c r="W170" s="11">
        <f>0</f>
        <v>0</v>
      </c>
      <c r="Y170" s="3">
        <f t="shared" si="59"/>
        <v>-5176.34604170989</v>
      </c>
      <c r="Z170" s="3">
        <f t="shared" si="60"/>
        <v>-5146.483142945986</v>
      </c>
      <c r="AA170" s="3">
        <f t="shared" si="61"/>
        <v>-1286.8712721891768</v>
      </c>
      <c r="AB170" s="3">
        <f t="shared" si="62"/>
        <v>10.736588945528418</v>
      </c>
      <c r="AC170" s="3">
        <f t="shared" si="63"/>
        <v>0</v>
      </c>
    </row>
    <row r="171" spans="1:29" ht="12.75">
      <c r="A171" s="10">
        <f t="shared" si="57"/>
        <v>1.0717210007581488</v>
      </c>
      <c r="B171" s="3">
        <f t="shared" si="48"/>
        <v>30</v>
      </c>
      <c r="C171" s="11">
        <f t="shared" si="49"/>
        <v>-0.00010179668029451801</v>
      </c>
      <c r="D171" s="3">
        <f t="shared" si="50"/>
        <v>30.060446837250698</v>
      </c>
      <c r="E171" s="11">
        <f t="shared" si="51"/>
        <v>-0.00010188084960777925</v>
      </c>
      <c r="F171" s="3">
        <f t="shared" si="52"/>
        <v>30.309371116647547</v>
      </c>
      <c r="G171" s="11">
        <f t="shared" si="53"/>
        <v>-0.00010129778239383836</v>
      </c>
      <c r="H171" s="3">
        <f t="shared" si="54"/>
        <v>57.36886754725157</v>
      </c>
      <c r="I171" s="11">
        <f t="shared" si="55"/>
        <v>-2.506560834812773E-05</v>
      </c>
      <c r="J171" s="3">
        <f t="shared" si="56"/>
        <v>66.30021477253104</v>
      </c>
      <c r="K171" s="1">
        <f>0</f>
        <v>0</v>
      </c>
      <c r="L171" s="10">
        <f t="shared" si="58"/>
        <v>1.0717210007581488</v>
      </c>
      <c r="N171" s="9">
        <f t="shared" si="44"/>
        <v>-0.00010184271316747155</v>
      </c>
      <c r="O171" s="9">
        <f t="shared" si="45"/>
        <v>-0.00010185982867954247</v>
      </c>
      <c r="P171" s="9">
        <f t="shared" si="46"/>
        <v>-0.00010137939174587629</v>
      </c>
      <c r="Q171" s="9">
        <f t="shared" si="47"/>
        <v>-2.5154902665808135E-05</v>
      </c>
      <c r="S171" s="11">
        <f t="shared" si="64"/>
        <v>0.037285843475098925</v>
      </c>
      <c r="T171" s="11">
        <f t="shared" si="64"/>
        <v>0.03727732551087882</v>
      </c>
      <c r="U171" s="11">
        <f t="shared" si="64"/>
        <v>0.037336456022721384</v>
      </c>
      <c r="V171" s="11">
        <f t="shared" si="64"/>
        <v>0.0502502257488469</v>
      </c>
      <c r="W171" s="11">
        <f>0</f>
        <v>0</v>
      </c>
      <c r="Y171" s="3">
        <f t="shared" si="59"/>
        <v>-5172.46216613512</v>
      </c>
      <c r="Z171" s="3">
        <f t="shared" si="60"/>
        <v>-5176.738951852825</v>
      </c>
      <c r="AA171" s="3">
        <f t="shared" si="61"/>
        <v>-5147.112316723885</v>
      </c>
      <c r="AB171" s="3">
        <f t="shared" si="62"/>
        <v>-1273.6261190123832</v>
      </c>
      <c r="AC171" s="3">
        <f t="shared" si="63"/>
        <v>0</v>
      </c>
    </row>
    <row r="172" spans="1:29" ht="12.75">
      <c r="A172" s="10">
        <f t="shared" si="57"/>
        <v>1.0787717968157682</v>
      </c>
      <c r="B172" s="3">
        <f t="shared" si="48"/>
        <v>30</v>
      </c>
      <c r="C172" s="11">
        <f t="shared" si="49"/>
        <v>-0.00010188867241212388</v>
      </c>
      <c r="D172" s="3">
        <f t="shared" si="50"/>
        <v>30.066500671648804</v>
      </c>
      <c r="E172" s="11">
        <f t="shared" si="51"/>
        <v>-0.00010182173954269038</v>
      </c>
      <c r="F172" s="3">
        <f t="shared" si="52"/>
        <v>30.139438859442784</v>
      </c>
      <c r="G172" s="11">
        <f t="shared" si="53"/>
        <v>-0.00010194092370702834</v>
      </c>
      <c r="H172" s="3">
        <f t="shared" si="54"/>
        <v>30.418827055209036</v>
      </c>
      <c r="I172" s="11">
        <f t="shared" si="55"/>
        <v>-0.00010141752301278408</v>
      </c>
      <c r="J172" s="3">
        <f t="shared" si="56"/>
        <v>48.50541213440912</v>
      </c>
      <c r="K172" s="1">
        <f>0</f>
        <v>0</v>
      </c>
      <c r="L172" s="10">
        <f t="shared" si="58"/>
        <v>1.0787717968157682</v>
      </c>
      <c r="N172" s="9">
        <f t="shared" si="44"/>
        <v>-0.00010186768244694483</v>
      </c>
      <c r="O172" s="9">
        <f t="shared" si="45"/>
        <v>-0.00010190286493819844</v>
      </c>
      <c r="P172" s="9">
        <f t="shared" si="46"/>
        <v>-0.00010199264182107588</v>
      </c>
      <c r="Q172" s="9">
        <f t="shared" si="47"/>
        <v>-7.624571404424664E-05</v>
      </c>
      <c r="S172" s="11">
        <f t="shared" si="64"/>
        <v>0.03727653414839867</v>
      </c>
      <c r="T172" s="11">
        <f t="shared" si="64"/>
        <v>0.037283306836553974</v>
      </c>
      <c r="U172" s="11">
        <f t="shared" si="64"/>
        <v>0.037271249702103604</v>
      </c>
      <c r="V172" s="11">
        <f t="shared" si="64"/>
        <v>0.03732428923211381</v>
      </c>
      <c r="W172" s="11">
        <f>0</f>
        <v>0</v>
      </c>
      <c r="Y172" s="3">
        <f t="shared" si="59"/>
        <v>-5177.136441823898</v>
      </c>
      <c r="Z172" s="3">
        <f t="shared" si="60"/>
        <v>-5173.735469082803</v>
      </c>
      <c r="AA172" s="3">
        <f t="shared" si="61"/>
        <v>-5179.791418835359</v>
      </c>
      <c r="AB172" s="3">
        <f t="shared" si="62"/>
        <v>-5153.196540879863</v>
      </c>
      <c r="AC172" s="3">
        <f t="shared" si="63"/>
        <v>0</v>
      </c>
    </row>
    <row r="173" spans="1:29" ht="12.75">
      <c r="A173" s="10">
        <f t="shared" si="57"/>
        <v>1.0858225928733876</v>
      </c>
      <c r="B173" s="3">
        <f t="shared" si="48"/>
        <v>30</v>
      </c>
      <c r="C173" s="11">
        <f t="shared" si="49"/>
        <v>-0.00010184672605447881</v>
      </c>
      <c r="D173" s="3">
        <f t="shared" si="50"/>
        <v>30.07894486958833</v>
      </c>
      <c r="E173" s="11">
        <f t="shared" si="51"/>
        <v>-0.00010194870618582242</v>
      </c>
      <c r="F173" s="3">
        <f t="shared" si="52"/>
        <v>30.171193341816434</v>
      </c>
      <c r="G173" s="11">
        <f t="shared" si="53"/>
        <v>-0.00010195457212139318</v>
      </c>
      <c r="H173" s="3">
        <f t="shared" si="54"/>
        <v>21.311143331569554</v>
      </c>
      <c r="I173" s="11">
        <f t="shared" si="55"/>
        <v>-7.683806562844639E-05</v>
      </c>
      <c r="J173" s="3">
        <f t="shared" si="56"/>
        <v>-5.431486427486404</v>
      </c>
      <c r="K173" s="1">
        <f>0</f>
        <v>0</v>
      </c>
      <c r="L173" s="10">
        <f t="shared" si="58"/>
        <v>1.0858225928733876</v>
      </c>
      <c r="N173" s="9">
        <f t="shared" si="44"/>
        <v>-0.00010192771115230712</v>
      </c>
      <c r="O173" s="9">
        <f t="shared" si="45"/>
        <v>-0.00010200035086632047</v>
      </c>
      <c r="P173" s="9">
        <f t="shared" si="46"/>
        <v>-7.681609871550181E-05</v>
      </c>
      <c r="Q173" s="9">
        <f t="shared" si="47"/>
        <v>-6.151977449897237E-07</v>
      </c>
      <c r="S173" s="11">
        <f t="shared" si="64"/>
        <v>0.03728077809568047</v>
      </c>
      <c r="T173" s="11">
        <f t="shared" si="64"/>
        <v>0.037270462819752256</v>
      </c>
      <c r="U173" s="11">
        <f t="shared" si="64"/>
        <v>0.03726986975243469</v>
      </c>
      <c r="V173" s="11">
        <f t="shared" si="64"/>
        <v>0.03988086041206052</v>
      </c>
      <c r="W173" s="11">
        <f>0</f>
        <v>0</v>
      </c>
      <c r="Y173" s="3">
        <f t="shared" si="59"/>
        <v>-5175.00507617132</v>
      </c>
      <c r="Z173" s="3">
        <f t="shared" si="60"/>
        <v>-5180.1868597967405</v>
      </c>
      <c r="AA173" s="3">
        <f t="shared" si="61"/>
        <v>-5180.48491794285</v>
      </c>
      <c r="AB173" s="3">
        <f t="shared" si="62"/>
        <v>-3904.272577772357</v>
      </c>
      <c r="AC173" s="3">
        <f t="shared" si="63"/>
        <v>0</v>
      </c>
    </row>
    <row r="174" spans="1:29" ht="12.75">
      <c r="A174" s="10">
        <f t="shared" si="57"/>
        <v>1.092873388931007</v>
      </c>
      <c r="B174" s="3">
        <f t="shared" si="48"/>
        <v>30</v>
      </c>
      <c r="C174" s="11">
        <f t="shared" si="49"/>
        <v>-0.00010200856662629763</v>
      </c>
      <c r="D174" s="3">
        <f t="shared" si="50"/>
        <v>30.104637857477023</v>
      </c>
      <c r="E174" s="11">
        <f t="shared" si="51"/>
        <v>-0.0001019793313021154</v>
      </c>
      <c r="F174" s="3">
        <f t="shared" si="52"/>
        <v>21.26253365478377</v>
      </c>
      <c r="G174" s="11">
        <f t="shared" si="53"/>
        <v>-7.687948902580879E-05</v>
      </c>
      <c r="H174" s="3">
        <f t="shared" si="54"/>
        <v>-5.650089613142673</v>
      </c>
      <c r="I174" s="11">
        <f t="shared" si="55"/>
        <v>-6.180358987880982E-07</v>
      </c>
      <c r="J174" s="3">
        <f t="shared" si="56"/>
        <v>-5.866682802560834</v>
      </c>
      <c r="K174" s="1">
        <f>0</f>
        <v>0</v>
      </c>
      <c r="L174" s="10">
        <f t="shared" si="58"/>
        <v>1.092873388931007</v>
      </c>
      <c r="N174" s="9">
        <f t="shared" si="44"/>
        <v>-0.0001020601020379</v>
      </c>
      <c r="O174" s="9">
        <f t="shared" si="45"/>
        <v>-7.687449960131221E-05</v>
      </c>
      <c r="P174" s="9">
        <f t="shared" si="46"/>
        <v>-7.045004899077066E-07</v>
      </c>
      <c r="Q174" s="9">
        <f t="shared" si="47"/>
        <v>-2.839374919288757E-09</v>
      </c>
      <c r="S174" s="11">
        <f t="shared" si="64"/>
        <v>0.037264412100191345</v>
      </c>
      <c r="T174" s="11">
        <f t="shared" si="64"/>
        <v>0.03726736683510825</v>
      </c>
      <c r="U174" s="11">
        <f t="shared" si="64"/>
        <v>0.03987721356361818</v>
      </c>
      <c r="V174" s="11">
        <f t="shared" si="64"/>
        <v>2.0379924216302747</v>
      </c>
      <c r="W174" s="11">
        <f>0</f>
        <v>0</v>
      </c>
      <c r="Y174" s="3">
        <f t="shared" si="59"/>
        <v>-5183.228470414202</v>
      </c>
      <c r="Z174" s="3">
        <f t="shared" si="60"/>
        <v>-5181.7429739539075</v>
      </c>
      <c r="AA174" s="3">
        <f t="shared" si="61"/>
        <v>-3906.3773709250404</v>
      </c>
      <c r="AB174" s="3">
        <f t="shared" si="62"/>
        <v>-31.403453379283786</v>
      </c>
      <c r="AC174" s="3">
        <f t="shared" si="63"/>
        <v>0</v>
      </c>
    </row>
    <row r="175" spans="1:29" ht="12.75">
      <c r="A175" s="10">
        <f t="shared" si="57"/>
        <v>1.0999241849886263</v>
      </c>
      <c r="B175" s="3">
        <f t="shared" si="48"/>
        <v>30</v>
      </c>
      <c r="C175" s="11">
        <f t="shared" si="49"/>
        <v>-0.00010211155489167659</v>
      </c>
      <c r="D175" s="3">
        <f t="shared" si="50"/>
        <v>21.195502980219498</v>
      </c>
      <c r="E175" s="11">
        <f t="shared" si="51"/>
        <v>-7.69728441485375E-05</v>
      </c>
      <c r="F175" s="3">
        <f t="shared" si="52"/>
        <v>-5.687757527713853</v>
      </c>
      <c r="G175" s="11">
        <f t="shared" si="53"/>
        <v>-7.24340023183793E-07</v>
      </c>
      <c r="H175" s="3">
        <f t="shared" si="54"/>
        <v>-5.89829845977255</v>
      </c>
      <c r="I175" s="11">
        <f t="shared" si="55"/>
        <v>-8.938427989942568E-08</v>
      </c>
      <c r="J175" s="3">
        <f t="shared" si="56"/>
        <v>-5.868691401718447</v>
      </c>
      <c r="K175" s="1">
        <f>0</f>
        <v>0</v>
      </c>
      <c r="L175" s="10">
        <f t="shared" si="58"/>
        <v>1.0999241849886263</v>
      </c>
      <c r="N175" s="9">
        <f t="shared" si="44"/>
        <v>-7.70402768646447E-05</v>
      </c>
      <c r="O175" s="9">
        <f t="shared" si="45"/>
        <v>-8.45772919068019E-07</v>
      </c>
      <c r="P175" s="9">
        <f t="shared" si="46"/>
        <v>-1.0921048916170624E-07</v>
      </c>
      <c r="Q175" s="9">
        <f t="shared" si="47"/>
        <v>-8.65334729129841E-08</v>
      </c>
      <c r="S175" s="11">
        <f t="shared" si="64"/>
        <v>0.037254009210685224</v>
      </c>
      <c r="T175" s="11">
        <f t="shared" si="64"/>
        <v>0.03986896764458946</v>
      </c>
      <c r="U175" s="11">
        <f t="shared" si="64"/>
        <v>1.7388967028072158</v>
      </c>
      <c r="V175" s="11">
        <f t="shared" si="64"/>
        <v>14.091431730980391</v>
      </c>
      <c r="W175" s="11">
        <f>0</f>
        <v>0</v>
      </c>
      <c r="Y175" s="3">
        <f t="shared" si="59"/>
        <v>-5188.461479041668</v>
      </c>
      <c r="Z175" s="3">
        <f t="shared" si="60"/>
        <v>-3911.1209032183538</v>
      </c>
      <c r="AA175" s="3">
        <f t="shared" si="61"/>
        <v>-36.80494643337961</v>
      </c>
      <c r="AB175" s="3">
        <f t="shared" si="62"/>
        <v>-4.5417670270717965</v>
      </c>
      <c r="AC175" s="3">
        <f t="shared" si="63"/>
        <v>0</v>
      </c>
    </row>
    <row r="176" spans="1:29" ht="12.75">
      <c r="A176" s="10">
        <f t="shared" si="57"/>
        <v>1.1069749810462457</v>
      </c>
      <c r="B176" s="3">
        <f t="shared" si="48"/>
        <v>30</v>
      </c>
      <c r="C176" s="11">
        <f t="shared" si="49"/>
        <v>-5.199931365180321E-05</v>
      </c>
      <c r="D176" s="3">
        <f t="shared" si="50"/>
        <v>-5.763443028896774</v>
      </c>
      <c r="E176" s="11">
        <f t="shared" si="51"/>
        <v>-9.380883097463085E-07</v>
      </c>
      <c r="F176" s="3">
        <f t="shared" si="52"/>
        <v>-5.94830651253327</v>
      </c>
      <c r="G176" s="11">
        <f t="shared" si="53"/>
        <v>-2.3072977117566915E-07</v>
      </c>
      <c r="H176" s="3">
        <f t="shared" si="54"/>
        <v>-5.906319219462834</v>
      </c>
      <c r="I176" s="11">
        <f t="shared" si="55"/>
        <v>-1.0635474898826457E-07</v>
      </c>
      <c r="J176" s="3">
        <f t="shared" si="56"/>
        <v>-5.929905952716128</v>
      </c>
      <c r="K176" s="1">
        <f>0</f>
        <v>0</v>
      </c>
      <c r="L176" s="10">
        <f t="shared" si="58"/>
        <v>1.1069749810462457</v>
      </c>
      <c r="N176" s="9">
        <f t="shared" si="44"/>
        <v>2.4078864054587813E-05</v>
      </c>
      <c r="O176" s="9">
        <f t="shared" si="45"/>
        <v>-3.2299850692505336E-07</v>
      </c>
      <c r="P176" s="9">
        <f t="shared" si="46"/>
        <v>-2.2783541147722213E-07</v>
      </c>
      <c r="Q176" s="9">
        <f t="shared" si="47"/>
        <v>-1.9832310920777784E-08</v>
      </c>
      <c r="S176" s="11">
        <f t="shared" si="64"/>
        <v>0.036245386557090885</v>
      </c>
      <c r="T176" s="11">
        <f t="shared" si="64"/>
        <v>1.3426800706707733</v>
      </c>
      <c r="U176" s="11">
        <f t="shared" si="64"/>
        <v>5.458994180107877</v>
      </c>
      <c r="V176" s="11">
        <f t="shared" si="64"/>
        <v>11.84293592911946</v>
      </c>
      <c r="W176" s="11">
        <f>0</f>
        <v>0</v>
      </c>
      <c r="Y176" s="3">
        <f t="shared" si="59"/>
        <v>-2642.173416174063</v>
      </c>
      <c r="Z176" s="3">
        <f t="shared" si="60"/>
        <v>-47.665859796389924</v>
      </c>
      <c r="AA176" s="3">
        <f t="shared" si="61"/>
        <v>-11.723771429031874</v>
      </c>
      <c r="AB176" s="3">
        <f t="shared" si="62"/>
        <v>-5.404065375599689</v>
      </c>
      <c r="AC176" s="3">
        <f t="shared" si="63"/>
        <v>0</v>
      </c>
    </row>
    <row r="177" spans="1:29" ht="12.75">
      <c r="A177" s="10">
        <f t="shared" si="57"/>
        <v>1.114025777103865</v>
      </c>
      <c r="B177" s="3">
        <f t="shared" si="48"/>
        <v>30</v>
      </c>
      <c r="C177" s="11">
        <f t="shared" si="49"/>
        <v>0.00010014818458915726</v>
      </c>
      <c r="D177" s="3">
        <f t="shared" si="50"/>
        <v>2.839487045027804</v>
      </c>
      <c r="E177" s="11">
        <f t="shared" si="51"/>
        <v>2.4612123699825635E-05</v>
      </c>
      <c r="F177" s="3">
        <f t="shared" si="52"/>
        <v>-5.98196439386533</v>
      </c>
      <c r="G177" s="11">
        <f t="shared" si="53"/>
        <v>-3.20075833374573E-07</v>
      </c>
      <c r="H177" s="3">
        <f t="shared" si="54"/>
        <v>-5.979887635240937</v>
      </c>
      <c r="I177" s="11">
        <f t="shared" si="55"/>
        <v>-1.4130217066370533E-07</v>
      </c>
      <c r="J177" s="3">
        <f t="shared" si="56"/>
        <v>-5.943935506452896</v>
      </c>
      <c r="K177" s="1">
        <f>0</f>
        <v>0</v>
      </c>
      <c r="L177" s="10">
        <f t="shared" si="58"/>
        <v>1.114025777103865</v>
      </c>
      <c r="N177" s="9">
        <f t="shared" si="44"/>
        <v>0.00010072132887329164</v>
      </c>
      <c r="O177" s="9">
        <f t="shared" si="45"/>
        <v>2.460957837000692E-05</v>
      </c>
      <c r="P177" s="9">
        <f t="shared" si="46"/>
        <v>-2.3356272090986524E-07</v>
      </c>
      <c r="Q177" s="9">
        <f t="shared" si="47"/>
        <v>-1.21457234948621E-07</v>
      </c>
      <c r="S177" s="11">
        <f t="shared" si="64"/>
        <v>0.03745387538580723</v>
      </c>
      <c r="T177" s="11">
        <f t="shared" si="64"/>
        <v>0.051176098957869405</v>
      </c>
      <c r="U177" s="11">
        <f t="shared" si="64"/>
        <v>3.9351689402667014</v>
      </c>
      <c r="V177" s="11">
        <f t="shared" si="64"/>
        <v>8.913893340133427</v>
      </c>
      <c r="W177" s="11">
        <f>0</f>
        <v>0</v>
      </c>
      <c r="Y177" s="3">
        <f t="shared" si="59"/>
        <v>5088.699300368329</v>
      </c>
      <c r="Z177" s="3">
        <f t="shared" si="60"/>
        <v>1250.5837940615174</v>
      </c>
      <c r="AA177" s="3">
        <f t="shared" si="61"/>
        <v>-16.263596549850405</v>
      </c>
      <c r="AB177" s="3">
        <f t="shared" si="62"/>
        <v>-7.179803208083038</v>
      </c>
      <c r="AC177" s="3">
        <f t="shared" si="63"/>
        <v>0</v>
      </c>
    </row>
    <row r="178" spans="1:29" ht="12.75">
      <c r="A178" s="10">
        <f t="shared" si="57"/>
        <v>1.1210765731614845</v>
      </c>
      <c r="B178" s="3">
        <f t="shared" si="48"/>
        <v>30</v>
      </c>
      <c r="C178" s="11">
        <f t="shared" si="49"/>
        <v>0.00010129356243251211</v>
      </c>
      <c r="D178" s="3">
        <f t="shared" si="50"/>
        <v>29.749510032534957</v>
      </c>
      <c r="E178" s="11">
        <f t="shared" si="51"/>
        <v>0.00010066737387586198</v>
      </c>
      <c r="F178" s="3">
        <f t="shared" si="52"/>
        <v>2.7189159892507426</v>
      </c>
      <c r="G178" s="11">
        <f t="shared" si="53"/>
        <v>2.4447447215339856E-05</v>
      </c>
      <c r="H178" s="3">
        <f t="shared" si="54"/>
        <v>-6.0195371492875145</v>
      </c>
      <c r="I178" s="11">
        <f t="shared" si="55"/>
        <v>-2.1369364182771758E-07</v>
      </c>
      <c r="J178" s="3">
        <f t="shared" si="56"/>
        <v>-6.0298554383880925</v>
      </c>
      <c r="K178" s="1">
        <f>0</f>
        <v>0</v>
      </c>
      <c r="L178" s="10">
        <f t="shared" si="58"/>
        <v>1.1210765731614845</v>
      </c>
      <c r="N178" s="9">
        <f t="shared" si="44"/>
        <v>0.00010125402941458011</v>
      </c>
      <c r="O178" s="9">
        <f t="shared" si="45"/>
        <v>0.00010071478452653674</v>
      </c>
      <c r="P178" s="9">
        <f t="shared" si="46"/>
        <v>2.4463142910951183E-05</v>
      </c>
      <c r="Q178" s="9">
        <f t="shared" si="47"/>
        <v>-9.224854386226099E-08</v>
      </c>
      <c r="S178" s="11">
        <f t="shared" si="64"/>
        <v>0.037336885031996433</v>
      </c>
      <c r="T178" s="11">
        <f t="shared" si="64"/>
        <v>0.03740071004241947</v>
      </c>
      <c r="U178" s="11">
        <f t="shared" si="64"/>
        <v>0.05152081797870813</v>
      </c>
      <c r="V178" s="11">
        <f t="shared" si="64"/>
        <v>5.894197259462996</v>
      </c>
      <c r="W178" s="11">
        <f>0</f>
        <v>0</v>
      </c>
      <c r="Y178" s="3">
        <f t="shared" si="59"/>
        <v>5146.897893323834</v>
      </c>
      <c r="Z178" s="3">
        <f t="shared" si="60"/>
        <v>5115.0801895562</v>
      </c>
      <c r="AA178" s="3">
        <f t="shared" si="61"/>
        <v>1242.2163022809361</v>
      </c>
      <c r="AB178" s="3">
        <f t="shared" si="62"/>
        <v>-10.85813677125405</v>
      </c>
      <c r="AC178" s="3">
        <f t="shared" si="63"/>
        <v>0</v>
      </c>
    </row>
    <row r="179" spans="1:29" ht="12.75">
      <c r="A179" s="10">
        <f t="shared" si="57"/>
        <v>1.1281273692191038</v>
      </c>
      <c r="B179" s="3">
        <f t="shared" si="48"/>
        <v>30</v>
      </c>
      <c r="C179" s="11">
        <f t="shared" si="49"/>
        <v>0.00010121455934939267</v>
      </c>
      <c r="D179" s="3">
        <f t="shared" si="50"/>
        <v>29.940242879347963</v>
      </c>
      <c r="E179" s="11">
        <f t="shared" si="51"/>
        <v>0.00010130093570204492</v>
      </c>
      <c r="F179" s="3">
        <f t="shared" si="52"/>
        <v>29.678298501522278</v>
      </c>
      <c r="G179" s="11">
        <f t="shared" si="53"/>
        <v>0.00010067866783335128</v>
      </c>
      <c r="H179" s="3">
        <f t="shared" si="54"/>
        <v>2.5372874030110246</v>
      </c>
      <c r="I179" s="11">
        <f t="shared" si="55"/>
        <v>2.421841404357563E-05</v>
      </c>
      <c r="J179" s="3">
        <f t="shared" si="56"/>
        <v>-6.095112881578853</v>
      </c>
      <c r="K179" s="1">
        <f>0</f>
        <v>0</v>
      </c>
      <c r="L179" s="10">
        <f t="shared" si="58"/>
        <v>1.1281273692191038</v>
      </c>
      <c r="N179" s="9">
        <f t="shared" si="44"/>
        <v>0.0001012615207926391</v>
      </c>
      <c r="O179" s="9">
        <f t="shared" si="45"/>
        <v>0.00010127952941367787</v>
      </c>
      <c r="P179" s="9">
        <f t="shared" si="46"/>
        <v>0.00010076197328182645</v>
      </c>
      <c r="Q179" s="9">
        <f t="shared" si="47"/>
        <v>2.430882357774861E-05</v>
      </c>
      <c r="S179" s="11">
        <f t="shared" si="64"/>
        <v>0.03734491940645924</v>
      </c>
      <c r="T179" s="11">
        <f t="shared" si="64"/>
        <v>0.037336135461233586</v>
      </c>
      <c r="U179" s="11">
        <f t="shared" si="64"/>
        <v>0.037399555999089985</v>
      </c>
      <c r="V179" s="11">
        <f t="shared" si="64"/>
        <v>0.0520080495675446</v>
      </c>
      <c r="W179" s="11">
        <f>0</f>
        <v>0</v>
      </c>
      <c r="Y179" s="3">
        <f t="shared" si="59"/>
        <v>5142.883612531366</v>
      </c>
      <c r="Z179" s="3">
        <f t="shared" si="60"/>
        <v>5147.272541667856</v>
      </c>
      <c r="AA179" s="3">
        <f t="shared" si="61"/>
        <v>5115.654054712219</v>
      </c>
      <c r="AB179" s="3">
        <f t="shared" si="62"/>
        <v>1230.5787379486524</v>
      </c>
      <c r="AC179" s="3">
        <f t="shared" si="63"/>
        <v>0</v>
      </c>
    </row>
    <row r="180" spans="1:29" ht="12.75">
      <c r="A180" s="2"/>
      <c r="B180" s="13"/>
      <c r="C180" s="14"/>
      <c r="D180" s="13"/>
      <c r="E180" s="14"/>
      <c r="F180" s="13"/>
      <c r="G180" s="14"/>
      <c r="H180" s="13"/>
      <c r="I180" s="14"/>
      <c r="J180" s="13"/>
      <c r="K180" s="2"/>
      <c r="L180" s="2"/>
      <c r="N180" s="15"/>
      <c r="O180" s="15"/>
      <c r="P180" s="15"/>
      <c r="Q180" s="15"/>
      <c r="S180" s="16"/>
      <c r="T180" s="16"/>
      <c r="U180" s="16"/>
      <c r="V180" s="16"/>
      <c r="W180" s="13"/>
      <c r="Y180" s="13"/>
      <c r="Z180" s="13"/>
      <c r="AA180" s="13"/>
      <c r="AB180" s="13"/>
      <c r="AC180" s="13"/>
    </row>
    <row r="181" spans="1:29" ht="12.75">
      <c r="A181" s="2"/>
      <c r="B181" s="13"/>
      <c r="C181" s="14"/>
      <c r="D181" s="13"/>
      <c r="E181" s="14"/>
      <c r="F181" s="13"/>
      <c r="G181" s="14"/>
      <c r="H181" s="13"/>
      <c r="I181" s="14"/>
      <c r="J181" s="13"/>
      <c r="K181" s="2"/>
      <c r="L181" s="2"/>
      <c r="N181" s="15"/>
      <c r="O181" s="15"/>
      <c r="P181" s="15"/>
      <c r="Q181" s="15"/>
      <c r="S181" s="16"/>
      <c r="T181" s="16"/>
      <c r="U181" s="16"/>
      <c r="V181" s="16"/>
      <c r="W181" s="13"/>
      <c r="Y181" s="13"/>
      <c r="Z181" s="13"/>
      <c r="AA181" s="13"/>
      <c r="AB181" s="13"/>
      <c r="AC181" s="13"/>
    </row>
    <row r="182" spans="1:29" ht="12.75">
      <c r="A182" s="2"/>
      <c r="B182" s="13"/>
      <c r="C182" s="14"/>
      <c r="D182" s="13"/>
      <c r="E182" s="14"/>
      <c r="F182" s="13"/>
      <c r="G182" s="14"/>
      <c r="H182" s="13"/>
      <c r="I182" s="14"/>
      <c r="J182" s="13"/>
      <c r="K182" s="2"/>
      <c r="L182" s="2"/>
      <c r="N182" s="15"/>
      <c r="O182" s="15"/>
      <c r="P182" s="15"/>
      <c r="Q182" s="15"/>
      <c r="S182" s="16"/>
      <c r="T182" s="16"/>
      <c r="U182" s="16"/>
      <c r="V182" s="16"/>
      <c r="W182" s="13"/>
      <c r="Y182" s="13"/>
      <c r="Z182" s="13"/>
      <c r="AA182" s="13"/>
      <c r="AB182" s="13"/>
      <c r="AC182" s="13"/>
    </row>
    <row r="183" spans="6:7" ht="12.75">
      <c r="F183" s="27" t="s">
        <v>64</v>
      </c>
      <c r="G183" s="27"/>
    </row>
    <row r="184" spans="1:7" ht="12.75">
      <c r="A184" s="1" t="s">
        <v>16</v>
      </c>
      <c r="B184" s="1" t="s">
        <v>62</v>
      </c>
      <c r="C184" s="1" t="s">
        <v>63</v>
      </c>
      <c r="D184" t="s">
        <v>16</v>
      </c>
      <c r="F184" s="20" t="s">
        <v>65</v>
      </c>
      <c r="G184" s="20" t="s">
        <v>66</v>
      </c>
    </row>
    <row r="185" spans="1:7" ht="12.75">
      <c r="A185" s="1">
        <v>0</v>
      </c>
      <c r="B185" s="21">
        <v>29.71</v>
      </c>
      <c r="C185" s="3">
        <v>29.720962250489748</v>
      </c>
      <c r="D185">
        <v>0</v>
      </c>
      <c r="F185" s="19">
        <v>0</v>
      </c>
      <c r="G185" s="21">
        <v>29.71</v>
      </c>
    </row>
    <row r="186" spans="1:7" ht="12.75">
      <c r="A186" s="10">
        <f>A185+2*$B$11</f>
        <v>0.014101592115238818</v>
      </c>
      <c r="B186" s="21">
        <v>71.7</v>
      </c>
      <c r="C186" s="3">
        <v>70.11301524986784</v>
      </c>
      <c r="D186" s="17">
        <f>D185+2*$B$11</f>
        <v>0.014101592115238818</v>
      </c>
      <c r="F186" s="19">
        <v>0.014</v>
      </c>
      <c r="G186" s="21">
        <v>71.7</v>
      </c>
    </row>
    <row r="187" spans="1:7" ht="12.75">
      <c r="A187" s="10">
        <f>A186+2*$B$11</f>
        <v>0.028203184230477636</v>
      </c>
      <c r="B187" s="21">
        <v>71.3</v>
      </c>
      <c r="C187" s="3">
        <v>70.18249853836154</v>
      </c>
      <c r="D187" s="17">
        <f aca="true" t="shared" si="65" ref="D187:D249">D186+2*$B$11</f>
        <v>0.028203184230477636</v>
      </c>
      <c r="F187" s="19">
        <v>0.028</v>
      </c>
      <c r="G187" s="21">
        <v>71.3</v>
      </c>
    </row>
    <row r="188" spans="1:7" ht="12.75">
      <c r="A188" s="10">
        <f>A187+2*$B$11</f>
        <v>0.04230477634571646</v>
      </c>
      <c r="B188" s="21">
        <v>72</v>
      </c>
      <c r="C188" s="3">
        <v>70.25196405947008</v>
      </c>
      <c r="D188" s="17">
        <f t="shared" si="65"/>
        <v>0.04230477634571646</v>
      </c>
      <c r="F188" s="19">
        <v>0.042</v>
      </c>
      <c r="G188" s="21">
        <v>72</v>
      </c>
    </row>
    <row r="189" spans="1:7" ht="12.75">
      <c r="A189" s="10">
        <f>A188+2*$B$11</f>
        <v>0.05640636846095527</v>
      </c>
      <c r="B189" s="21">
        <v>36</v>
      </c>
      <c r="C189" s="3">
        <v>70.32141183501497</v>
      </c>
      <c r="D189" s="17">
        <f t="shared" si="65"/>
        <v>0.05640636846095527</v>
      </c>
      <c r="F189" s="19">
        <v>0.056</v>
      </c>
      <c r="G189" s="21">
        <v>36</v>
      </c>
    </row>
    <row r="190" spans="1:7" ht="12.75">
      <c r="A190" s="10">
        <f>A189+2*$B$11</f>
        <v>0.07050796057619409</v>
      </c>
      <c r="B190" s="21">
        <v>-3.7</v>
      </c>
      <c r="C190" s="3">
        <v>-9.848508180082279</v>
      </c>
      <c r="D190" s="17">
        <f t="shared" si="65"/>
        <v>0.07050796057619409</v>
      </c>
      <c r="F190" s="19">
        <v>0.071</v>
      </c>
      <c r="G190" s="21">
        <v>-3.7</v>
      </c>
    </row>
    <row r="191" spans="1:7" ht="12.75">
      <c r="A191" s="10">
        <f aca="true" t="shared" si="66" ref="A191:A247">A190+2*$B$11</f>
        <v>0.0846095526914329</v>
      </c>
      <c r="B191" s="21">
        <v>-5.3</v>
      </c>
      <c r="C191" s="3">
        <v>-9.92365511712834</v>
      </c>
      <c r="D191" s="17">
        <f t="shared" si="65"/>
        <v>0.0846095526914329</v>
      </c>
      <c r="F191" s="19">
        <v>0.085</v>
      </c>
      <c r="G191" s="21">
        <v>-5.3</v>
      </c>
    </row>
    <row r="192" spans="1:7" ht="12.75">
      <c r="A192" s="10">
        <f t="shared" si="66"/>
        <v>0.09871114480667172</v>
      </c>
      <c r="B192" s="21">
        <v>-6.4</v>
      </c>
      <c r="C192" s="13">
        <v>-9.995339137061775</v>
      </c>
      <c r="D192" s="17">
        <f t="shared" si="65"/>
        <v>0.09871114480667172</v>
      </c>
      <c r="F192" s="19">
        <v>0.099</v>
      </c>
      <c r="G192" s="21">
        <v>-6.4</v>
      </c>
    </row>
    <row r="193" spans="1:7" ht="12.75">
      <c r="A193" s="10">
        <f t="shared" si="66"/>
        <v>0.11281273692191053</v>
      </c>
      <c r="B193" s="21">
        <v>-6</v>
      </c>
      <c r="C193" s="13">
        <v>-10.076894883254889</v>
      </c>
      <c r="D193" s="17">
        <f t="shared" si="65"/>
        <v>0.11281273692191053</v>
      </c>
      <c r="F193" s="19">
        <v>0.113</v>
      </c>
      <c r="G193" s="21">
        <v>-6</v>
      </c>
    </row>
    <row r="194" spans="1:7" ht="12.75">
      <c r="A194" s="10">
        <f t="shared" si="66"/>
        <v>0.12691432903714936</v>
      </c>
      <c r="B194" s="21">
        <v>65.5</v>
      </c>
      <c r="C194" s="13">
        <v>69.58401633245617</v>
      </c>
      <c r="D194" s="17">
        <f t="shared" si="65"/>
        <v>0.12691432903714936</v>
      </c>
      <c r="F194" s="19">
        <v>0.127</v>
      </c>
      <c r="G194" s="21">
        <v>65.5</v>
      </c>
    </row>
    <row r="195" spans="1:7" ht="12.75">
      <c r="A195" s="10">
        <f t="shared" si="66"/>
        <v>0.14101592115238817</v>
      </c>
      <c r="B195" s="21">
        <v>69.1</v>
      </c>
      <c r="C195" s="13">
        <v>69.67055298241472</v>
      </c>
      <c r="D195" s="17">
        <f t="shared" si="65"/>
        <v>0.14101592115238817</v>
      </c>
      <c r="F195" s="19">
        <v>0.141</v>
      </c>
      <c r="G195" s="21">
        <v>69.1</v>
      </c>
    </row>
    <row r="196" spans="1:7" ht="12.75">
      <c r="A196" s="10">
        <f t="shared" si="66"/>
        <v>0.155117513267627</v>
      </c>
      <c r="B196" s="21">
        <v>68.8</v>
      </c>
      <c r="C196" s="13">
        <v>69.74357246914951</v>
      </c>
      <c r="D196" s="17">
        <f t="shared" si="65"/>
        <v>0.155117513267627</v>
      </c>
      <c r="F196" s="19">
        <v>0.155</v>
      </c>
      <c r="G196" s="21">
        <v>68.8</v>
      </c>
    </row>
    <row r="197" spans="1:7" ht="12.75">
      <c r="A197" s="10">
        <f t="shared" si="66"/>
        <v>0.1692191053828658</v>
      </c>
      <c r="B197" s="21">
        <v>68</v>
      </c>
      <c r="C197" s="13">
        <v>69.83435976728063</v>
      </c>
      <c r="D197" s="17">
        <f t="shared" si="65"/>
        <v>0.1692191053828658</v>
      </c>
      <c r="F197" s="19">
        <v>0.169</v>
      </c>
      <c r="G197" s="21">
        <v>68</v>
      </c>
    </row>
    <row r="198" spans="1:7" ht="12.75">
      <c r="A198" s="10">
        <f t="shared" si="66"/>
        <v>0.18332069749810462</v>
      </c>
      <c r="B198" s="21">
        <v>-0.1999999999999993</v>
      </c>
      <c r="C198" s="13">
        <v>-9.32616869862443</v>
      </c>
      <c r="D198" s="17">
        <f t="shared" si="65"/>
        <v>0.18332069749810462</v>
      </c>
      <c r="F198" s="19">
        <v>0.183</v>
      </c>
      <c r="G198" s="21">
        <v>-0.1999999999999993</v>
      </c>
    </row>
    <row r="199" spans="1:7" ht="12.75">
      <c r="A199" s="10">
        <f t="shared" si="66"/>
        <v>0.19742228961334343</v>
      </c>
      <c r="B199" s="21">
        <v>-3.1</v>
      </c>
      <c r="C199" s="13">
        <v>-9.422054743976586</v>
      </c>
      <c r="D199" s="17">
        <f t="shared" si="65"/>
        <v>0.19742228961334343</v>
      </c>
      <c r="F199" s="19">
        <v>0.197</v>
      </c>
      <c r="G199" s="21">
        <v>-3.1</v>
      </c>
    </row>
    <row r="200" spans="1:7" ht="12.75">
      <c r="A200" s="10">
        <f t="shared" si="66"/>
        <v>0.21152388172858225</v>
      </c>
      <c r="B200" s="21">
        <v>-4.2</v>
      </c>
      <c r="C200" s="13">
        <v>-9.496065016504371</v>
      </c>
      <c r="D200" s="17">
        <f t="shared" si="65"/>
        <v>0.21152388172858225</v>
      </c>
      <c r="F200" s="19">
        <v>0.212</v>
      </c>
      <c r="G200" s="21">
        <v>-4.2</v>
      </c>
    </row>
    <row r="201" spans="1:7" ht="12.75">
      <c r="A201" s="10">
        <f t="shared" si="66"/>
        <v>0.22562547384382106</v>
      </c>
      <c r="B201" s="21">
        <v>-3.7</v>
      </c>
      <c r="C201" s="13">
        <v>-9.594567158305813</v>
      </c>
      <c r="D201" s="17">
        <f t="shared" si="65"/>
        <v>0.22562547384382106</v>
      </c>
      <c r="F201" s="19">
        <v>0.226</v>
      </c>
      <c r="G201" s="21">
        <v>-3.7</v>
      </c>
    </row>
    <row r="202" spans="1:7" ht="12.75">
      <c r="A202" s="10">
        <f t="shared" si="66"/>
        <v>0.23972706595905988</v>
      </c>
      <c r="B202" s="21">
        <v>58</v>
      </c>
      <c r="C202" s="13">
        <v>69.05269832305312</v>
      </c>
      <c r="D202" s="17">
        <f t="shared" si="65"/>
        <v>0.23972706595905988</v>
      </c>
      <c r="F202" s="19">
        <v>0.24</v>
      </c>
      <c r="G202" s="21">
        <v>58</v>
      </c>
    </row>
    <row r="203" spans="1:7" ht="12.75">
      <c r="A203" s="10">
        <f t="shared" si="66"/>
        <v>0.2538286580742987</v>
      </c>
      <c r="B203" s="21">
        <v>66</v>
      </c>
      <c r="C203" s="13">
        <v>69.17797413711173</v>
      </c>
      <c r="D203" s="17">
        <f t="shared" si="65"/>
        <v>0.2538286580742987</v>
      </c>
      <c r="F203" s="19">
        <v>0.254</v>
      </c>
      <c r="G203" s="21">
        <v>66</v>
      </c>
    </row>
    <row r="204" spans="1:7" ht="12.75">
      <c r="A204" s="10">
        <f t="shared" si="66"/>
        <v>0.26793025018953753</v>
      </c>
      <c r="B204" s="21">
        <v>66.6</v>
      </c>
      <c r="C204" s="13">
        <v>69.25283412992265</v>
      </c>
      <c r="D204" s="17">
        <f t="shared" si="65"/>
        <v>0.26793025018953753</v>
      </c>
      <c r="F204" s="19">
        <v>0.268</v>
      </c>
      <c r="G204" s="21">
        <v>66.6</v>
      </c>
    </row>
    <row r="205" spans="1:7" ht="12.75">
      <c r="A205" s="10">
        <f t="shared" si="66"/>
        <v>0.28203184230477635</v>
      </c>
      <c r="B205" s="21">
        <v>66.4</v>
      </c>
      <c r="C205" s="13">
        <v>69.35811539436934</v>
      </c>
      <c r="D205" s="17">
        <f t="shared" si="65"/>
        <v>0.28203184230477635</v>
      </c>
      <c r="F205" s="19">
        <v>0.282</v>
      </c>
      <c r="G205" s="21">
        <v>66.4</v>
      </c>
    </row>
    <row r="206" spans="1:7" ht="12.75">
      <c r="A206" s="10">
        <f t="shared" si="66"/>
        <v>0.29613343442001516</v>
      </c>
      <c r="B206" s="21">
        <v>7</v>
      </c>
      <c r="C206" s="12">
        <v>-8.607546112364602</v>
      </c>
      <c r="D206" s="17">
        <f t="shared" si="65"/>
        <v>0.29613343442001516</v>
      </c>
      <c r="F206" s="19">
        <v>0.296</v>
      </c>
      <c r="G206" s="21">
        <v>7</v>
      </c>
    </row>
    <row r="207" spans="1:7" ht="12.75">
      <c r="A207" s="10">
        <f t="shared" si="66"/>
        <v>0.310235026535254</v>
      </c>
      <c r="B207" s="21">
        <v>2.3</v>
      </c>
      <c r="C207" s="12">
        <v>-8.938441860009924</v>
      </c>
      <c r="D207" s="17">
        <f t="shared" si="65"/>
        <v>0.310235026535254</v>
      </c>
      <c r="F207" s="19">
        <v>0.31</v>
      </c>
      <c r="G207" s="21">
        <v>2.3</v>
      </c>
    </row>
    <row r="208" spans="1:7" ht="12.75">
      <c r="A208" s="10">
        <f t="shared" si="66"/>
        <v>0.3243366186504928</v>
      </c>
      <c r="B208" s="21">
        <v>-1.3</v>
      </c>
      <c r="C208" s="13">
        <v>-9.014085071348033</v>
      </c>
      <c r="D208" s="17">
        <f t="shared" si="65"/>
        <v>0.3243366186504928</v>
      </c>
      <c r="F208" s="19">
        <v>0.324</v>
      </c>
      <c r="G208" s="21">
        <v>-1.3</v>
      </c>
    </row>
    <row r="209" spans="1:7" ht="12.75">
      <c r="A209" s="10">
        <f t="shared" si="66"/>
        <v>0.3384382107657316</v>
      </c>
      <c r="B209" s="21">
        <v>0.5</v>
      </c>
      <c r="C209" s="13">
        <v>-9.125465907792032</v>
      </c>
      <c r="D209" s="17">
        <f t="shared" si="65"/>
        <v>0.3384382107657316</v>
      </c>
      <c r="F209" s="19">
        <v>0.338</v>
      </c>
      <c r="G209" s="21">
        <v>0.5</v>
      </c>
    </row>
    <row r="210" spans="1:7" ht="12.75">
      <c r="A210" s="10">
        <f t="shared" si="66"/>
        <v>0.3525398028809704</v>
      </c>
      <c r="B210" s="21">
        <v>43.8</v>
      </c>
      <c r="C210" s="13">
        <v>68.32498543917056</v>
      </c>
      <c r="D210" s="17">
        <f t="shared" si="65"/>
        <v>0.3525398028809704</v>
      </c>
      <c r="F210" s="19">
        <v>0.353</v>
      </c>
      <c r="G210" s="21">
        <v>43.8</v>
      </c>
    </row>
    <row r="211" spans="1:7" ht="12.75">
      <c r="A211" s="10">
        <f t="shared" si="66"/>
        <v>0.36664139499620924</v>
      </c>
      <c r="B211" s="21">
        <v>63</v>
      </c>
      <c r="C211" s="13">
        <v>68.70336801808284</v>
      </c>
      <c r="D211" s="17">
        <f t="shared" si="65"/>
        <v>0.36664139499620924</v>
      </c>
      <c r="F211" s="19">
        <v>0.367</v>
      </c>
      <c r="G211" s="21">
        <v>63</v>
      </c>
    </row>
    <row r="212" spans="1:7" ht="12.75">
      <c r="A212" s="10">
        <f t="shared" si="66"/>
        <v>0.38074298711144805</v>
      </c>
      <c r="B212" s="21">
        <v>64.8</v>
      </c>
      <c r="C212" s="13">
        <v>68.77971068707174</v>
      </c>
      <c r="D212" s="17">
        <f t="shared" si="65"/>
        <v>0.38074298711144805</v>
      </c>
      <c r="F212" s="19">
        <v>0.381</v>
      </c>
      <c r="G212" s="21">
        <v>64.8</v>
      </c>
    </row>
    <row r="213" spans="1:7" ht="12.75">
      <c r="A213" s="10">
        <f t="shared" si="66"/>
        <v>0.39484457922668686</v>
      </c>
      <c r="B213" s="21">
        <v>64</v>
      </c>
      <c r="C213" s="13">
        <v>68.89654908818359</v>
      </c>
      <c r="D213" s="17">
        <f t="shared" si="65"/>
        <v>0.39484457922668686</v>
      </c>
      <c r="F213" s="19">
        <v>0.395</v>
      </c>
      <c r="G213" s="21">
        <v>64</v>
      </c>
    </row>
    <row r="214" spans="1:7" ht="12.75">
      <c r="A214" s="10">
        <f t="shared" si="66"/>
        <v>0.4089461713419257</v>
      </c>
      <c r="B214" s="21">
        <v>53.2</v>
      </c>
      <c r="C214" s="12">
        <v>-8.09069206749022</v>
      </c>
      <c r="D214" s="17">
        <f t="shared" si="65"/>
        <v>0.4089461713419257</v>
      </c>
      <c r="F214" s="19">
        <v>0.409</v>
      </c>
      <c r="G214" s="21">
        <v>53.2</v>
      </c>
    </row>
    <row r="215" spans="1:7" ht="12.75">
      <c r="A215" s="10">
        <f t="shared" si="66"/>
        <v>0.4230477634571645</v>
      </c>
      <c r="B215" s="21">
        <v>2.3</v>
      </c>
      <c r="C215" s="13">
        <v>-8.472510608598965</v>
      </c>
      <c r="D215" s="17">
        <f t="shared" si="65"/>
        <v>0.4230477634571645</v>
      </c>
      <c r="F215" s="19">
        <v>0.423</v>
      </c>
      <c r="G215" s="21">
        <v>2.3</v>
      </c>
    </row>
    <row r="216" spans="1:7" ht="12.75">
      <c r="A216" s="10">
        <f t="shared" si="66"/>
        <v>0.4371493555724033</v>
      </c>
      <c r="B216" s="21">
        <v>-0.6</v>
      </c>
      <c r="C216" s="13">
        <v>-8.549321111115846</v>
      </c>
      <c r="D216" s="17">
        <f t="shared" si="65"/>
        <v>0.4371493555724033</v>
      </c>
      <c r="F216" s="19">
        <v>0.437</v>
      </c>
      <c r="G216" s="21">
        <v>-0.6</v>
      </c>
    </row>
    <row r="217" spans="1:7" ht="12.75">
      <c r="A217" s="10">
        <f t="shared" si="66"/>
        <v>0.4512509476876421</v>
      </c>
      <c r="B217" s="21">
        <v>0.7000000000000011</v>
      </c>
      <c r="C217" s="13">
        <v>-8.670717393289541</v>
      </c>
      <c r="D217" s="17">
        <f t="shared" si="65"/>
        <v>0.4512509476876421</v>
      </c>
      <c r="F217" s="19">
        <v>0.451</v>
      </c>
      <c r="G217" s="21">
        <v>0.7000000000000011</v>
      </c>
    </row>
    <row r="218" spans="1:7" ht="12.75">
      <c r="A218" s="10">
        <f t="shared" si="66"/>
        <v>0.46535253980288094</v>
      </c>
      <c r="B218" s="21">
        <v>54</v>
      </c>
      <c r="C218" s="13">
        <v>67.87122139437234</v>
      </c>
      <c r="D218" s="17">
        <f t="shared" si="65"/>
        <v>0.46535253980288094</v>
      </c>
      <c r="F218" s="19">
        <v>0.465</v>
      </c>
      <c r="G218" s="21">
        <v>54</v>
      </c>
    </row>
    <row r="219" spans="1:7" ht="12.75">
      <c r="A219" s="10">
        <f t="shared" si="66"/>
        <v>0.47945413191811975</v>
      </c>
      <c r="B219" s="21">
        <v>58.3</v>
      </c>
      <c r="C219" s="13">
        <v>68.24490913219157</v>
      </c>
      <c r="D219" s="17">
        <f t="shared" si="65"/>
        <v>0.47945413191811975</v>
      </c>
      <c r="F219" s="19">
        <v>0.479</v>
      </c>
      <c r="G219" s="21">
        <v>58.3</v>
      </c>
    </row>
    <row r="220" spans="1:7" ht="12.75">
      <c r="A220" s="10">
        <f t="shared" si="66"/>
        <v>0.49355572403335857</v>
      </c>
      <c r="B220" s="21">
        <v>62</v>
      </c>
      <c r="C220" s="13">
        <v>68.32179498342097</v>
      </c>
      <c r="D220" s="17">
        <f t="shared" si="65"/>
        <v>0.49355572403335857</v>
      </c>
      <c r="F220" s="19">
        <v>0.494</v>
      </c>
      <c r="G220" s="21">
        <v>62</v>
      </c>
    </row>
    <row r="221" spans="1:7" ht="12.75">
      <c r="A221" s="10">
        <f t="shared" si="66"/>
        <v>0.5076573161485974</v>
      </c>
      <c r="B221" s="21">
        <v>62.8</v>
      </c>
      <c r="C221" s="13">
        <v>68.44688478200902</v>
      </c>
      <c r="D221" s="17">
        <f t="shared" si="65"/>
        <v>0.5076573161485974</v>
      </c>
      <c r="F221" s="19">
        <v>0.508</v>
      </c>
      <c r="G221" s="21">
        <v>62.8</v>
      </c>
    </row>
    <row r="222" spans="1:7" ht="12.75">
      <c r="A222" s="10">
        <f t="shared" si="66"/>
        <v>0.5217589082638363</v>
      </c>
      <c r="B222" s="21">
        <v>24.4</v>
      </c>
      <c r="C222" s="13">
        <v>-7.655315207366067</v>
      </c>
      <c r="D222" s="17">
        <f t="shared" si="65"/>
        <v>0.5217589082638363</v>
      </c>
      <c r="F222" s="19">
        <v>0.522</v>
      </c>
      <c r="G222" s="21">
        <v>24.4</v>
      </c>
    </row>
    <row r="223" spans="1:7" ht="12.75">
      <c r="A223" s="10">
        <f t="shared" si="66"/>
        <v>0.5358605003790752</v>
      </c>
      <c r="B223" s="21">
        <v>8.5</v>
      </c>
      <c r="C223" s="13">
        <v>-8.019478951405558</v>
      </c>
      <c r="D223" s="17">
        <f t="shared" si="65"/>
        <v>0.5358605003790752</v>
      </c>
      <c r="F223" s="19">
        <v>0.536</v>
      </c>
      <c r="G223" s="21">
        <v>8.5</v>
      </c>
    </row>
    <row r="224" spans="1:7" ht="12.75">
      <c r="A224" s="10">
        <f t="shared" si="66"/>
        <v>0.549962092494314</v>
      </c>
      <c r="B224" s="21">
        <v>2.7</v>
      </c>
      <c r="C224" s="13">
        <v>-8.096273002646273</v>
      </c>
      <c r="D224" s="17">
        <f t="shared" si="65"/>
        <v>0.549962092494314</v>
      </c>
      <c r="F224" s="19">
        <v>0.55</v>
      </c>
      <c r="G224" s="21">
        <v>2.7</v>
      </c>
    </row>
    <row r="225" spans="1:7" ht="12.75">
      <c r="A225" s="10">
        <f t="shared" si="66"/>
        <v>0.5640636846095529</v>
      </c>
      <c r="B225" s="21">
        <v>2.7</v>
      </c>
      <c r="C225" s="13">
        <v>-8.224647984402804</v>
      </c>
      <c r="D225" s="17">
        <f t="shared" si="65"/>
        <v>0.5640636846095529</v>
      </c>
      <c r="F225" s="19">
        <v>0.564</v>
      </c>
      <c r="G225" s="21">
        <v>2.7</v>
      </c>
    </row>
    <row r="226" spans="1:7" ht="12.75">
      <c r="A226" s="10">
        <f t="shared" si="66"/>
        <v>0.5781652767247918</v>
      </c>
      <c r="B226" s="21">
        <v>34.4</v>
      </c>
      <c r="C226" s="13">
        <v>67.43958630472024</v>
      </c>
      <c r="D226" s="17">
        <f t="shared" si="65"/>
        <v>0.5781652767247918</v>
      </c>
      <c r="F226" s="19">
        <v>0.578</v>
      </c>
      <c r="G226" s="21">
        <v>34.4</v>
      </c>
    </row>
    <row r="227" spans="1:7" ht="12.75">
      <c r="A227" s="10">
        <f t="shared" si="66"/>
        <v>0.5922668688400307</v>
      </c>
      <c r="B227" s="21">
        <v>52.3</v>
      </c>
      <c r="C227" s="13">
        <v>67.79592853615613</v>
      </c>
      <c r="D227" s="17">
        <f t="shared" si="65"/>
        <v>0.5922668688400307</v>
      </c>
      <c r="F227" s="19">
        <v>0.592</v>
      </c>
      <c r="G227" s="21">
        <v>52.3</v>
      </c>
    </row>
    <row r="228" spans="1:7" ht="12.75">
      <c r="A228" s="10">
        <f t="shared" si="66"/>
        <v>0.6063684609552695</v>
      </c>
      <c r="B228" s="21">
        <v>61.7</v>
      </c>
      <c r="C228" s="13">
        <v>67.87260069028444</v>
      </c>
      <c r="D228" s="17">
        <f t="shared" si="65"/>
        <v>0.6063684609552695</v>
      </c>
      <c r="F228" s="19">
        <v>0.606</v>
      </c>
      <c r="G228" s="21">
        <v>61.7</v>
      </c>
    </row>
    <row r="229" spans="1:7" ht="12.75">
      <c r="A229" s="10">
        <f t="shared" si="66"/>
        <v>0.6204700530705084</v>
      </c>
      <c r="B229" s="21">
        <v>62.4</v>
      </c>
      <c r="C229" s="13">
        <v>68.0040075938767</v>
      </c>
      <c r="D229" s="17">
        <f t="shared" si="65"/>
        <v>0.6204700530705084</v>
      </c>
      <c r="F229" s="19">
        <v>0.62</v>
      </c>
      <c r="G229" s="21">
        <v>62.4</v>
      </c>
    </row>
    <row r="230" spans="1:7" ht="12.75">
      <c r="A230" s="10">
        <f t="shared" si="66"/>
        <v>0.6345716451857473</v>
      </c>
      <c r="B230" s="21">
        <v>56.6</v>
      </c>
      <c r="C230" s="13">
        <v>-7.223021279251846</v>
      </c>
      <c r="D230" s="17">
        <f t="shared" si="65"/>
        <v>0.6345716451857473</v>
      </c>
      <c r="F230" s="19">
        <v>0.635</v>
      </c>
      <c r="G230" s="21">
        <v>56.6</v>
      </c>
    </row>
    <row r="231" spans="1:7" ht="12.75">
      <c r="A231" s="10">
        <f t="shared" si="66"/>
        <v>0.6486732373009861</v>
      </c>
      <c r="B231" s="21">
        <v>16.8</v>
      </c>
      <c r="C231" s="12">
        <v>-7.57424607960804</v>
      </c>
      <c r="D231" s="17">
        <f t="shared" si="65"/>
        <v>0.6486732373009861</v>
      </c>
      <c r="F231" s="19">
        <v>0.649</v>
      </c>
      <c r="G231" s="21">
        <v>16.8</v>
      </c>
    </row>
    <row r="232" spans="1:7" ht="12.75">
      <c r="A232" s="10">
        <f t="shared" si="66"/>
        <v>0.662774829416225</v>
      </c>
      <c r="B232" s="21">
        <v>3.2</v>
      </c>
      <c r="C232" s="12">
        <v>-7.6507852943517385</v>
      </c>
      <c r="D232" s="17">
        <f t="shared" si="65"/>
        <v>0.662774829416225</v>
      </c>
      <c r="F232" s="19">
        <v>0.663</v>
      </c>
      <c r="G232" s="21">
        <v>3.2</v>
      </c>
    </row>
    <row r="233" spans="1:7" ht="12.75">
      <c r="A233" s="10">
        <f t="shared" si="66"/>
        <v>0.6768764215314639</v>
      </c>
      <c r="B233" s="21">
        <v>3.6</v>
      </c>
      <c r="C233" s="12">
        <v>-7.785009898327153</v>
      </c>
      <c r="D233" s="17">
        <f t="shared" si="65"/>
        <v>0.6768764215314639</v>
      </c>
      <c r="F233" s="19">
        <v>0.677</v>
      </c>
      <c r="G233" s="21">
        <v>3.6</v>
      </c>
    </row>
    <row r="234" spans="1:7" ht="12.75">
      <c r="A234" s="10">
        <f t="shared" si="66"/>
        <v>0.6909780136467027</v>
      </c>
      <c r="B234" s="21">
        <v>7.9</v>
      </c>
      <c r="C234" s="12">
        <v>67.00519085976134</v>
      </c>
      <c r="D234" s="17">
        <f t="shared" si="65"/>
        <v>0.6909780136467027</v>
      </c>
      <c r="F234" s="19">
        <v>0.691</v>
      </c>
      <c r="G234" s="21">
        <v>7.9</v>
      </c>
    </row>
    <row r="235" spans="1:7" ht="12.75">
      <c r="A235" s="10">
        <f t="shared" si="66"/>
        <v>0.7050796057619416</v>
      </c>
      <c r="B235" s="21">
        <v>35.1</v>
      </c>
      <c r="C235" s="12">
        <v>67.35444414752226</v>
      </c>
      <c r="D235" s="17">
        <f t="shared" si="65"/>
        <v>0.7050796057619416</v>
      </c>
      <c r="F235" s="19">
        <v>0.705</v>
      </c>
      <c r="G235" s="21">
        <v>35.1</v>
      </c>
    </row>
    <row r="236" spans="1:7" ht="12.75">
      <c r="A236" s="10">
        <f t="shared" si="66"/>
        <v>0.7191811978771805</v>
      </c>
      <c r="B236" s="21">
        <v>56.6</v>
      </c>
      <c r="C236" s="12">
        <v>67.43084197041985</v>
      </c>
      <c r="D236" s="17">
        <f t="shared" si="65"/>
        <v>0.7191811978771805</v>
      </c>
      <c r="F236" s="19">
        <v>0.719</v>
      </c>
      <c r="G236" s="21">
        <v>56.6</v>
      </c>
    </row>
    <row r="237" spans="1:7" ht="12.75">
      <c r="A237" s="10">
        <f t="shared" si="66"/>
        <v>0.7332827899924194</v>
      </c>
      <c r="B237" s="21">
        <v>60</v>
      </c>
      <c r="C237" s="12">
        <v>67.56769314479429</v>
      </c>
      <c r="D237" s="17">
        <f t="shared" si="65"/>
        <v>0.7332827899924194</v>
      </c>
      <c r="F237" s="19">
        <v>0.733</v>
      </c>
      <c r="G237" s="21">
        <v>60</v>
      </c>
    </row>
    <row r="238" spans="1:7" ht="12.75">
      <c r="A238" s="10">
        <f t="shared" si="66"/>
        <v>0.7473843821076582</v>
      </c>
      <c r="B238" s="21">
        <v>58.8</v>
      </c>
      <c r="C238" s="12">
        <v>-6.785883170325424</v>
      </c>
      <c r="D238" s="17">
        <f t="shared" si="65"/>
        <v>0.7473843821076582</v>
      </c>
      <c r="F238" s="19">
        <v>0.747</v>
      </c>
      <c r="G238" s="21">
        <v>58.8</v>
      </c>
    </row>
    <row r="239" spans="1:7" ht="12.75">
      <c r="A239" s="10">
        <f t="shared" si="66"/>
        <v>0.7614859742228971</v>
      </c>
      <c r="B239" s="21">
        <v>33.3</v>
      </c>
      <c r="C239" s="12">
        <v>-7.136531203030398</v>
      </c>
      <c r="D239" s="17">
        <f t="shared" si="65"/>
        <v>0.7614859742228971</v>
      </c>
      <c r="F239" s="19">
        <v>0.761</v>
      </c>
      <c r="G239" s="21">
        <v>33.3</v>
      </c>
    </row>
    <row r="240" spans="1:7" ht="12.75">
      <c r="A240" s="10">
        <f t="shared" si="66"/>
        <v>0.775587566338136</v>
      </c>
      <c r="B240" s="21">
        <v>7.4</v>
      </c>
      <c r="C240" s="12">
        <v>-7.212780350755284</v>
      </c>
      <c r="D240" s="17">
        <f t="shared" si="65"/>
        <v>0.775587566338136</v>
      </c>
      <c r="F240" s="19">
        <v>0.776</v>
      </c>
      <c r="G240" s="21">
        <v>7.4</v>
      </c>
    </row>
    <row r="241" spans="1:7" ht="12.75">
      <c r="A241" s="10">
        <f t="shared" si="66"/>
        <v>0.7896891584533748</v>
      </c>
      <c r="B241" s="21">
        <v>5.4</v>
      </c>
      <c r="C241" s="12">
        <v>-7.35208583257846</v>
      </c>
      <c r="D241" s="17">
        <f t="shared" si="65"/>
        <v>0.7896891584533748</v>
      </c>
      <c r="F241" s="19">
        <v>0.79</v>
      </c>
      <c r="G241" s="21">
        <v>5.4</v>
      </c>
    </row>
    <row r="242" spans="1:7" ht="12.75">
      <c r="A242" s="10">
        <f t="shared" si="66"/>
        <v>0.8037907505686137</v>
      </c>
      <c r="B242" s="21">
        <v>8.3</v>
      </c>
      <c r="C242" s="12">
        <v>66.56494519526714</v>
      </c>
      <c r="D242" s="17">
        <f t="shared" si="65"/>
        <v>0.8037907505686137</v>
      </c>
      <c r="F242" s="19">
        <v>0.804</v>
      </c>
      <c r="G242" s="21">
        <v>8.3</v>
      </c>
    </row>
    <row r="243" spans="1:7" ht="12.75">
      <c r="A243" s="10">
        <f t="shared" si="66"/>
        <v>0.8178923426838526</v>
      </c>
      <c r="B243" s="21">
        <v>35.6</v>
      </c>
      <c r="C243" s="12">
        <v>66.92051091107861</v>
      </c>
      <c r="D243" s="17">
        <f t="shared" si="65"/>
        <v>0.8178923426838526</v>
      </c>
      <c r="F243" s="19">
        <v>0.818</v>
      </c>
      <c r="G243" s="21">
        <v>35.6</v>
      </c>
    </row>
    <row r="244" spans="1:7" ht="12.75">
      <c r="A244" s="10">
        <f t="shared" si="66"/>
        <v>0.8319939347990915</v>
      </c>
      <c r="B244" s="21">
        <v>50.7</v>
      </c>
      <c r="C244" s="12">
        <v>66.9966049927648</v>
      </c>
      <c r="D244" s="17">
        <f t="shared" si="65"/>
        <v>0.8319939347990915</v>
      </c>
      <c r="F244" s="19">
        <v>0.832</v>
      </c>
      <c r="G244" s="21">
        <v>50.7</v>
      </c>
    </row>
    <row r="245" spans="1:7" ht="12.75">
      <c r="A245" s="10">
        <f t="shared" si="66"/>
        <v>0.8460955269143303</v>
      </c>
      <c r="B245" s="21">
        <v>58.1</v>
      </c>
      <c r="C245" s="12">
        <v>67.13820857772842</v>
      </c>
      <c r="D245" s="17">
        <f t="shared" si="65"/>
        <v>0.8460955269143303</v>
      </c>
      <c r="F245" s="19">
        <v>0.846</v>
      </c>
      <c r="G245" s="21">
        <v>58.1</v>
      </c>
    </row>
    <row r="246" spans="1:7" ht="12.75">
      <c r="A246" s="10">
        <f t="shared" si="66"/>
        <v>0.8601971190295692</v>
      </c>
      <c r="B246" s="21">
        <v>55.4</v>
      </c>
      <c r="C246" s="12">
        <v>-6.342153421167482</v>
      </c>
      <c r="D246" s="17">
        <f t="shared" si="65"/>
        <v>0.8601971190295692</v>
      </c>
      <c r="F246" s="19">
        <v>0.86</v>
      </c>
      <c r="G246" s="21">
        <v>55.4</v>
      </c>
    </row>
    <row r="247" spans="1:7" ht="12.75">
      <c r="A247" s="10">
        <f t="shared" si="66"/>
        <v>0.8742987111448081</v>
      </c>
      <c r="B247" s="21">
        <v>33.8</v>
      </c>
      <c r="C247" s="12">
        <v>-6.706383024680782</v>
      </c>
      <c r="D247" s="17">
        <f t="shared" si="65"/>
        <v>0.8742987111448081</v>
      </c>
      <c r="F247" s="19">
        <v>0.874</v>
      </c>
      <c r="G247" s="21">
        <v>33.8</v>
      </c>
    </row>
    <row r="248" spans="1:7" ht="12.75">
      <c r="A248" s="10">
        <f>A247+2*$B$11</f>
        <v>0.8884003032600469</v>
      </c>
      <c r="B248" s="21">
        <v>15</v>
      </c>
      <c r="C248" s="12">
        <v>-6.782316370397995</v>
      </c>
      <c r="D248" s="17">
        <f t="shared" si="65"/>
        <v>0.8884003032600469</v>
      </c>
      <c r="F248" s="19">
        <v>0.888</v>
      </c>
      <c r="G248" s="21">
        <v>15</v>
      </c>
    </row>
    <row r="249" spans="1:7" ht="12.75">
      <c r="A249" s="10">
        <f>A248+2*$B$11</f>
        <v>0.9025018953752858</v>
      </c>
      <c r="B249" s="21">
        <v>7.2</v>
      </c>
      <c r="C249" s="12">
        <v>-6.926075675902099</v>
      </c>
      <c r="D249" s="17">
        <f t="shared" si="65"/>
        <v>0.9025018953752858</v>
      </c>
      <c r="F249" s="19">
        <v>0.903</v>
      </c>
      <c r="G249" s="21">
        <v>7.2</v>
      </c>
    </row>
    <row r="250" spans="2:7" ht="12.75">
      <c r="B250" s="12"/>
      <c r="C250" s="12"/>
      <c r="F250" s="19"/>
      <c r="G250" s="21"/>
    </row>
    <row r="251" spans="2:4" ht="12.75">
      <c r="B251" s="12"/>
      <c r="D251" s="2"/>
    </row>
    <row r="252" spans="2:4" ht="12.75">
      <c r="B252" s="12"/>
      <c r="C252" s="12"/>
      <c r="D252" s="2"/>
    </row>
    <row r="253" spans="2:4" ht="12.75">
      <c r="B253" s="12"/>
      <c r="D253" s="2"/>
    </row>
    <row r="254" spans="2:4" ht="12.75">
      <c r="B254" s="12"/>
      <c r="C254" s="12"/>
      <c r="D254" s="2"/>
    </row>
    <row r="255" spans="2:4" ht="12.75">
      <c r="B255" s="12"/>
      <c r="D255" s="2"/>
    </row>
    <row r="256" spans="2:4" ht="12.75">
      <c r="B256" s="12"/>
      <c r="C256" s="12"/>
      <c r="D256" s="2"/>
    </row>
    <row r="257" spans="2:4" ht="12.75">
      <c r="B257" s="12"/>
      <c r="D257" s="2"/>
    </row>
    <row r="258" spans="2:4" ht="12.75">
      <c r="B258" s="12"/>
      <c r="C258" s="12"/>
      <c r="D258" s="2"/>
    </row>
    <row r="259" spans="2:4" ht="12.75">
      <c r="B259" s="12"/>
      <c r="D259" s="2"/>
    </row>
    <row r="260" spans="2:4" ht="12.75">
      <c r="B260" s="12"/>
      <c r="C260" s="12"/>
      <c r="D260" s="2"/>
    </row>
    <row r="261" spans="2:4" ht="12.75">
      <c r="B261" s="12"/>
      <c r="D261" s="2"/>
    </row>
    <row r="262" spans="2:4" ht="12.75">
      <c r="B262" s="12"/>
      <c r="C262" s="12"/>
      <c r="D262" s="2"/>
    </row>
    <row r="263" spans="2:4" ht="12.75">
      <c r="B263" s="12"/>
      <c r="D263" s="2"/>
    </row>
    <row r="264" spans="2:4" ht="12.75">
      <c r="B264" s="12"/>
      <c r="C264" s="12"/>
      <c r="D264" s="2"/>
    </row>
    <row r="265" spans="2:4" ht="12.75">
      <c r="B265" s="12"/>
      <c r="D265" s="2"/>
    </row>
    <row r="266" spans="2:4" ht="12.75">
      <c r="B266" s="12"/>
      <c r="C266" s="12"/>
      <c r="D266" s="2"/>
    </row>
    <row r="267" spans="2:4" ht="12.75">
      <c r="B267" s="12"/>
      <c r="C267" s="12"/>
      <c r="D267" s="2"/>
    </row>
    <row r="268" spans="2:4" ht="12.75">
      <c r="B268" s="12"/>
      <c r="C268" s="12"/>
      <c r="D268" s="2"/>
    </row>
    <row r="269" spans="2:4" ht="12.75">
      <c r="B269" s="12"/>
      <c r="D269" s="2"/>
    </row>
    <row r="270" spans="2:4" ht="12.75">
      <c r="B270" s="12"/>
      <c r="D270" s="2"/>
    </row>
    <row r="271" spans="2:4" ht="12.75">
      <c r="B271" s="12"/>
      <c r="D271" s="2"/>
    </row>
    <row r="272" spans="2:4" ht="12.75">
      <c r="B272" s="12"/>
      <c r="D272" s="2"/>
    </row>
    <row r="273" spans="2:4" ht="12.75">
      <c r="B273" s="12"/>
      <c r="D273" s="2"/>
    </row>
    <row r="274" spans="2:4" ht="12.75">
      <c r="B274" s="12"/>
      <c r="D274" s="2"/>
    </row>
    <row r="275" spans="2:4" ht="12.75">
      <c r="B275" s="12"/>
      <c r="D275" s="2"/>
    </row>
    <row r="276" ht="12.75">
      <c r="B276" s="12"/>
    </row>
    <row r="277" ht="12.75">
      <c r="B277" s="12"/>
    </row>
    <row r="278" ht="12.75">
      <c r="B278" s="12"/>
    </row>
    <row r="279" ht="12.75">
      <c r="B279" s="12"/>
    </row>
    <row r="280" ht="12.75">
      <c r="B280" s="12"/>
    </row>
    <row r="281" ht="12.75">
      <c r="B281" s="12"/>
    </row>
    <row r="282" ht="12.75">
      <c r="B282" s="12"/>
    </row>
    <row r="283" ht="12.75">
      <c r="B283" s="12"/>
    </row>
    <row r="284" spans="2:3" ht="12.75">
      <c r="B284" s="12"/>
      <c r="C284" s="12"/>
    </row>
    <row r="285" spans="2:3" ht="12.75">
      <c r="B285" s="12"/>
      <c r="C285" s="12"/>
    </row>
    <row r="286" spans="2:3" ht="12.75">
      <c r="B286" s="12"/>
      <c r="C286" s="13"/>
    </row>
    <row r="287" spans="2:3" ht="12.75">
      <c r="B287" s="12"/>
      <c r="C287" s="13"/>
    </row>
    <row r="288" spans="2:3" ht="12.75">
      <c r="B288" s="12"/>
      <c r="C288" s="13"/>
    </row>
    <row r="289" ht="12.75">
      <c r="B289" s="12"/>
    </row>
    <row r="290" ht="12.75">
      <c r="B290" s="12"/>
    </row>
    <row r="291" ht="12.75">
      <c r="B291" s="12"/>
    </row>
    <row r="292" ht="12.75">
      <c r="B292" s="12"/>
    </row>
    <row r="293" ht="12.75">
      <c r="B293" s="12"/>
    </row>
    <row r="294" ht="12.75">
      <c r="B294" s="12"/>
    </row>
    <row r="295" ht="12.75">
      <c r="B295" s="12"/>
    </row>
    <row r="296" ht="12.75">
      <c r="B296" s="12"/>
    </row>
    <row r="297" ht="12.75">
      <c r="B297" s="12"/>
    </row>
    <row r="298" ht="12.75">
      <c r="B298" s="12"/>
    </row>
    <row r="299" ht="12.75">
      <c r="B299" s="12"/>
    </row>
    <row r="300" ht="12.75">
      <c r="B300" s="12"/>
    </row>
    <row r="301" ht="12.75">
      <c r="B301" s="12"/>
    </row>
    <row r="302" ht="12.75">
      <c r="B302" s="12"/>
    </row>
    <row r="303" ht="12.75">
      <c r="B303" s="12"/>
    </row>
    <row r="304" ht="12.75">
      <c r="B304" s="12"/>
    </row>
    <row r="305" spans="2:3" ht="12.75">
      <c r="B305" s="12"/>
      <c r="C305" s="13"/>
    </row>
    <row r="306" spans="2:3" ht="12.75">
      <c r="B306" s="12"/>
      <c r="C306" s="13"/>
    </row>
    <row r="307" spans="2:3" ht="12.75">
      <c r="B307" s="12"/>
      <c r="C307" s="13"/>
    </row>
    <row r="308" spans="2:3" ht="12.75">
      <c r="B308" s="12"/>
      <c r="C308" s="13"/>
    </row>
    <row r="309" spans="2:3" ht="12.75">
      <c r="B309" s="12"/>
      <c r="C309" s="13"/>
    </row>
    <row r="310" spans="2:3" ht="12.75">
      <c r="B310" s="12"/>
      <c r="C310" s="13"/>
    </row>
    <row r="311" spans="2:3" ht="12.75">
      <c r="B311" s="12"/>
      <c r="C311" s="13"/>
    </row>
    <row r="312" spans="2:3" ht="12.75">
      <c r="B312" s="12"/>
      <c r="C312" s="13"/>
    </row>
    <row r="313" spans="2:3" ht="12.75">
      <c r="B313" s="12"/>
      <c r="C313" s="13"/>
    </row>
    <row r="314" spans="2:3" ht="12.75">
      <c r="B314" s="12"/>
      <c r="C314" s="13"/>
    </row>
    <row r="315" spans="2:3" ht="12.75">
      <c r="B315" s="12"/>
      <c r="C315" s="13"/>
    </row>
    <row r="316" spans="2:3" ht="12.75">
      <c r="B316" s="12"/>
      <c r="C316" s="13"/>
    </row>
    <row r="317" spans="2:3" ht="12.75">
      <c r="B317" s="12"/>
      <c r="C317" s="13"/>
    </row>
    <row r="318" spans="2:3" ht="12.75">
      <c r="B318" s="12"/>
      <c r="C318" s="13"/>
    </row>
    <row r="319" spans="2:4" ht="12.75">
      <c r="B319" s="12"/>
      <c r="C319" s="13"/>
      <c r="D319" s="2"/>
    </row>
    <row r="320" spans="2:4" ht="12.75">
      <c r="B320" s="12"/>
      <c r="C320" s="13"/>
      <c r="D320" s="2"/>
    </row>
    <row r="321" spans="2:4" ht="12.75">
      <c r="B321" s="12"/>
      <c r="C321" s="13"/>
      <c r="D321" s="2"/>
    </row>
    <row r="322" spans="2:4" ht="12.75">
      <c r="B322" s="12"/>
      <c r="C322" s="13"/>
      <c r="D322" s="2"/>
    </row>
    <row r="323" spans="2:4" ht="12.75">
      <c r="B323" s="12"/>
      <c r="C323" s="13"/>
      <c r="D323" s="2"/>
    </row>
    <row r="324" spans="2:4" ht="12.75">
      <c r="B324" s="12"/>
      <c r="C324" s="13"/>
      <c r="D324" s="2"/>
    </row>
    <row r="325" spans="2:4" ht="12.75">
      <c r="B325" s="12"/>
      <c r="C325" s="13"/>
      <c r="D325" s="2"/>
    </row>
    <row r="326" spans="2:4" ht="12.75">
      <c r="B326" s="12"/>
      <c r="C326" s="13"/>
      <c r="D326" s="2"/>
    </row>
    <row r="327" spans="2:4" ht="12.75">
      <c r="B327" s="12"/>
      <c r="C327" s="13"/>
      <c r="D327" s="2"/>
    </row>
    <row r="328" spans="2:4" ht="12.75">
      <c r="B328" s="12"/>
      <c r="C328" s="13"/>
      <c r="D328" s="2"/>
    </row>
    <row r="329" spans="2:4" ht="12.75">
      <c r="B329" s="12"/>
      <c r="C329" s="13"/>
      <c r="D329" s="2"/>
    </row>
    <row r="330" spans="2:4" ht="12.75">
      <c r="B330" s="12"/>
      <c r="C330" s="2"/>
      <c r="D330" s="2"/>
    </row>
    <row r="331" spans="2:4" ht="12.75">
      <c r="B331" s="12"/>
      <c r="C331" s="2"/>
      <c r="D331" s="2"/>
    </row>
    <row r="332" spans="2:4" ht="12.75">
      <c r="B332" s="12"/>
      <c r="C332" s="2"/>
      <c r="D332" s="2"/>
    </row>
    <row r="333" spans="2:4" ht="12.75">
      <c r="B333" s="12"/>
      <c r="C333" s="2"/>
      <c r="D333" s="2"/>
    </row>
    <row r="334" spans="2:4" ht="12.75">
      <c r="B334" s="12"/>
      <c r="C334" s="2"/>
      <c r="D334" s="2"/>
    </row>
    <row r="335" spans="2:4" ht="12.75">
      <c r="B335" s="12"/>
      <c r="C335" s="2"/>
      <c r="D335" s="2"/>
    </row>
    <row r="336" spans="2:4" ht="12.75">
      <c r="B336" s="12"/>
      <c r="D336" s="2"/>
    </row>
    <row r="337" spans="2:4" ht="12.75">
      <c r="B337" s="12"/>
      <c r="D337" s="2"/>
    </row>
    <row r="338" spans="2:4" ht="12.75">
      <c r="B338" s="12"/>
      <c r="D338" s="2"/>
    </row>
    <row r="339" spans="2:4" ht="12.75">
      <c r="B339" s="12"/>
      <c r="D339" s="2"/>
    </row>
    <row r="340" spans="2:4" ht="12.75">
      <c r="B340" s="12"/>
      <c r="D340" s="2"/>
    </row>
    <row r="341" spans="2:4" ht="12.75">
      <c r="B341" s="12"/>
      <c r="D341" s="2"/>
    </row>
    <row r="342" spans="2:4" ht="12.75">
      <c r="B342" s="12"/>
      <c r="D342" s="2"/>
    </row>
    <row r="343" spans="2:4" ht="12.75">
      <c r="B343" s="12"/>
      <c r="D343" s="2"/>
    </row>
    <row r="344" spans="2:4" ht="12.75">
      <c r="B344" s="12"/>
      <c r="D344" s="2"/>
    </row>
    <row r="345" spans="2:4" ht="12.75">
      <c r="B345" s="12"/>
      <c r="D345" s="2"/>
    </row>
    <row r="346" spans="2:4" ht="12.75">
      <c r="B346" s="12"/>
      <c r="D346" s="2"/>
    </row>
    <row r="347" ht="12.75">
      <c r="D347" s="2"/>
    </row>
    <row r="348" ht="12.75">
      <c r="D348" s="2"/>
    </row>
    <row r="349" ht="12.75">
      <c r="D349" s="2"/>
    </row>
    <row r="350" ht="12.75">
      <c r="D350" s="2"/>
    </row>
    <row r="351" ht="12.75">
      <c r="D351" s="2"/>
    </row>
    <row r="352" ht="12.75">
      <c r="D352" s="2"/>
    </row>
    <row r="353" spans="3:4" ht="12.75">
      <c r="C353" s="2"/>
      <c r="D353" s="2"/>
    </row>
  </sheetData>
  <mergeCells count="9">
    <mergeCell ref="F183:G183"/>
    <mergeCell ref="G9:I9"/>
    <mergeCell ref="N17:P17"/>
    <mergeCell ref="S17:U17"/>
    <mergeCell ref="A1:G1"/>
    <mergeCell ref="A2:F2"/>
    <mergeCell ref="D6:J6"/>
    <mergeCell ref="G8:I8"/>
    <mergeCell ref="D5:F5"/>
  </mergeCells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3"/>
  <sheetViews>
    <sheetView workbookViewId="0" topLeftCell="A1">
      <selection activeCell="E13" sqref="E13"/>
    </sheetView>
  </sheetViews>
  <sheetFormatPr defaultColWidth="9.140625" defaultRowHeight="12.75"/>
  <cols>
    <col min="1" max="1" width="10.28125" style="0" customWidth="1"/>
    <col min="2" max="2" width="10.00390625" style="0" bestFit="1" customWidth="1"/>
    <col min="3" max="3" width="9.421875" style="0" customWidth="1"/>
    <col min="4" max="4" width="9.00390625" style="0" customWidth="1"/>
    <col min="5" max="5" width="10.28125" style="0" customWidth="1"/>
    <col min="6" max="6" width="9.57421875" style="0" bestFit="1" customWidth="1"/>
    <col min="8" max="8" width="10.57421875" style="0" bestFit="1" customWidth="1"/>
    <col min="9" max="9" width="11.57421875" style="0" bestFit="1" customWidth="1"/>
    <col min="14" max="14" width="9.57421875" style="0" bestFit="1" customWidth="1"/>
    <col min="15" max="15" width="11.57421875" style="0" bestFit="1" customWidth="1"/>
    <col min="29" max="29" width="10.57421875" style="0" bestFit="1" customWidth="1"/>
  </cols>
  <sheetData>
    <row r="1" spans="1:7" ht="12.75">
      <c r="A1" s="22" t="s">
        <v>48</v>
      </c>
      <c r="B1" s="22"/>
      <c r="C1" s="22"/>
      <c r="D1" s="22"/>
      <c r="E1" s="22"/>
      <c r="F1" s="22"/>
      <c r="G1" s="22"/>
    </row>
    <row r="2" spans="1:6" ht="12.75">
      <c r="A2" s="22" t="s">
        <v>76</v>
      </c>
      <c r="B2" s="22"/>
      <c r="C2" s="22"/>
      <c r="D2" s="22"/>
      <c r="E2" s="22"/>
      <c r="F2" s="22"/>
    </row>
    <row r="3" spans="1:5" ht="12.75">
      <c r="A3" s="1" t="s">
        <v>72</v>
      </c>
      <c r="B3" s="1"/>
      <c r="C3" s="1"/>
      <c r="D3" s="1"/>
      <c r="E3" s="1"/>
    </row>
    <row r="4" spans="1:5" ht="12.75">
      <c r="A4" s="1" t="s">
        <v>17</v>
      </c>
      <c r="B4" s="1">
        <f>37.2</f>
        <v>37.2</v>
      </c>
      <c r="C4" s="2"/>
      <c r="D4" s="2"/>
      <c r="E4" s="2"/>
    </row>
    <row r="5" spans="1:2" ht="12.75">
      <c r="A5" s="1" t="s">
        <v>2</v>
      </c>
      <c r="B5" s="3">
        <v>30</v>
      </c>
    </row>
    <row r="6" spans="1:10" ht="12.75">
      <c r="A6" s="1" t="s">
        <v>1</v>
      </c>
      <c r="B6" s="10">
        <v>0.022</v>
      </c>
      <c r="D6" s="22" t="s">
        <v>74</v>
      </c>
      <c r="E6" s="22"/>
      <c r="F6" s="22"/>
      <c r="G6" s="22"/>
      <c r="H6" s="22"/>
      <c r="I6" s="22"/>
      <c r="J6" s="22"/>
    </row>
    <row r="7" spans="1:10" ht="12.75">
      <c r="A7" s="1" t="s">
        <v>3</v>
      </c>
      <c r="B7" s="3">
        <v>1319</v>
      </c>
      <c r="D7" s="1" t="s">
        <v>9</v>
      </c>
      <c r="E7" s="11">
        <f>B8</f>
        <v>0.036</v>
      </c>
      <c r="F7" s="1"/>
      <c r="G7" s="1" t="s">
        <v>10</v>
      </c>
      <c r="H7" s="3">
        <f>4*$B$9/(3.1415927*$B$6*0.000001139)</f>
        <v>5792.533560361677</v>
      </c>
      <c r="I7" s="1"/>
      <c r="J7" s="1"/>
    </row>
    <row r="8" spans="1:10" ht="12.75">
      <c r="A8" s="1" t="s">
        <v>4</v>
      </c>
      <c r="B8" s="11">
        <v>0.036</v>
      </c>
      <c r="D8" s="1" t="s">
        <v>11</v>
      </c>
      <c r="E8" s="1">
        <v>0</v>
      </c>
      <c r="F8" s="4"/>
      <c r="G8" s="23" t="s">
        <v>14</v>
      </c>
      <c r="H8" s="24"/>
      <c r="I8" s="25"/>
      <c r="J8" s="5"/>
    </row>
    <row r="9" spans="1:10" ht="12.75">
      <c r="A9" s="1" t="s">
        <v>5</v>
      </c>
      <c r="B9" s="1">
        <v>0.000114</v>
      </c>
      <c r="D9" s="1" t="s">
        <v>12</v>
      </c>
      <c r="E9" s="1">
        <f>E8/B6</f>
        <v>0</v>
      </c>
      <c r="F9" s="4"/>
      <c r="G9" s="28" t="s">
        <v>15</v>
      </c>
      <c r="H9" s="26"/>
      <c r="I9" s="29"/>
      <c r="J9" s="5"/>
    </row>
    <row r="10" spans="1:10" ht="12.75">
      <c r="A10" s="1" t="s">
        <v>6</v>
      </c>
      <c r="B10" s="3">
        <f>$B$4/$B$12</f>
        <v>9.3</v>
      </c>
      <c r="D10" s="1" t="s">
        <v>13</v>
      </c>
      <c r="E10" s="1">
        <f>E9/3.7</f>
        <v>0</v>
      </c>
      <c r="F10" s="1"/>
      <c r="G10" s="6"/>
      <c r="H10" s="6"/>
      <c r="I10" s="6"/>
      <c r="J10" s="1"/>
    </row>
    <row r="11" spans="1:2" ht="12.75">
      <c r="A11" s="1" t="s">
        <v>7</v>
      </c>
      <c r="B11" s="1">
        <f>$B$10/$B$7</f>
        <v>0.007050796057619409</v>
      </c>
    </row>
    <row r="12" spans="1:2" ht="12.75">
      <c r="A12" s="1" t="s">
        <v>8</v>
      </c>
      <c r="B12" s="1">
        <v>4</v>
      </c>
    </row>
    <row r="13" spans="1:2" ht="12.75">
      <c r="A13" s="7" t="s">
        <v>46</v>
      </c>
      <c r="B13" s="1">
        <f>(3.1415927/4)*($B$6^2)</f>
        <v>0.00038013271669999995</v>
      </c>
    </row>
    <row r="14" spans="1:2" ht="12.75">
      <c r="A14" s="7" t="s">
        <v>45</v>
      </c>
      <c r="B14" s="1">
        <f>$B$7/(9.81*$B$13)</f>
        <v>353704.46219832805</v>
      </c>
    </row>
    <row r="15" spans="1:2" ht="12.75">
      <c r="A15" s="7" t="s">
        <v>47</v>
      </c>
      <c r="B15" s="1">
        <f>($B$8*$B$10)/(4*9.81*$B$6*($B$13^2))</f>
        <v>2683881.093319561</v>
      </c>
    </row>
    <row r="17" spans="14:31" ht="12.75">
      <c r="N17" s="30" t="s">
        <v>18</v>
      </c>
      <c r="O17" s="30"/>
      <c r="P17" s="30"/>
      <c r="S17" s="22" t="s">
        <v>33</v>
      </c>
      <c r="T17" s="22"/>
      <c r="U17" s="22"/>
      <c r="Y17" s="8" t="s">
        <v>39</v>
      </c>
      <c r="Z17" s="8"/>
      <c r="AA17" s="8"/>
      <c r="AE17" t="s">
        <v>18</v>
      </c>
    </row>
    <row r="18" spans="1:29" ht="12.75">
      <c r="A18" s="1" t="s">
        <v>16</v>
      </c>
      <c r="B18" s="1" t="s">
        <v>19</v>
      </c>
      <c r="C18" s="1" t="s">
        <v>20</v>
      </c>
      <c r="D18" s="1" t="s">
        <v>21</v>
      </c>
      <c r="E18" s="1" t="s">
        <v>22</v>
      </c>
      <c r="F18" s="1" t="s">
        <v>23</v>
      </c>
      <c r="G18" s="1" t="s">
        <v>24</v>
      </c>
      <c r="H18" s="1" t="s">
        <v>25</v>
      </c>
      <c r="I18" s="1" t="s">
        <v>26</v>
      </c>
      <c r="J18" s="1" t="s">
        <v>27</v>
      </c>
      <c r="K18" s="1" t="s">
        <v>28</v>
      </c>
      <c r="L18" s="1" t="s">
        <v>16</v>
      </c>
      <c r="N18" s="1" t="s">
        <v>29</v>
      </c>
      <c r="O18" s="1" t="s">
        <v>30</v>
      </c>
      <c r="P18" s="1" t="s">
        <v>31</v>
      </c>
      <c r="Q18" s="1" t="s">
        <v>32</v>
      </c>
      <c r="S18" s="1" t="s">
        <v>34</v>
      </c>
      <c r="T18" s="1" t="s">
        <v>35</v>
      </c>
      <c r="U18" s="1" t="s">
        <v>36</v>
      </c>
      <c r="V18" s="1" t="s">
        <v>37</v>
      </c>
      <c r="W18" s="1" t="s">
        <v>38</v>
      </c>
      <c r="Y18" s="1" t="s">
        <v>40</v>
      </c>
      <c r="Z18" s="1" t="s">
        <v>41</v>
      </c>
      <c r="AA18" s="1" t="s">
        <v>42</v>
      </c>
      <c r="AB18" s="1" t="s">
        <v>43</v>
      </c>
      <c r="AC18" s="1" t="s">
        <v>44</v>
      </c>
    </row>
    <row r="19" spans="1:29" ht="12.75">
      <c r="A19" s="1">
        <f>0</f>
        <v>0</v>
      </c>
      <c r="B19" s="3">
        <f>$B$5</f>
        <v>30</v>
      </c>
      <c r="C19" s="1">
        <f>$B$9</f>
        <v>0.000114</v>
      </c>
      <c r="D19" s="3">
        <f>B19-((8*$B$8*$B$10*($B$9^2))/((3.1415927^2)*9.81*($B$6^5)))</f>
        <v>29.930240562622437</v>
      </c>
      <c r="E19" s="1">
        <f>$B$9</f>
        <v>0.000114</v>
      </c>
      <c r="F19" s="3">
        <f>D19-((8*$B$8*$B$10*($B$9^2))/((3.1415927^2)*9.81*($B$6^5)))</f>
        <v>29.860481125244874</v>
      </c>
      <c r="G19" s="1">
        <f>$B$9</f>
        <v>0.000114</v>
      </c>
      <c r="H19" s="3">
        <f>F19-((8*$B$8*$B$10*($B$9^2))/((3.1415927^2)*9.81*($B$6^5)))</f>
        <v>29.79072168786731</v>
      </c>
      <c r="I19" s="1">
        <f>$B$9</f>
        <v>0.000114</v>
      </c>
      <c r="J19" s="3">
        <f>H19-((8*$B$8*$B$10*($B$9^2))/((3.1415927^2)*9.81*($B$6^5)))</f>
        <v>29.720962250489748</v>
      </c>
      <c r="K19" s="1">
        <f>$B$9</f>
        <v>0.000114</v>
      </c>
      <c r="L19" s="1">
        <f>0</f>
        <v>0</v>
      </c>
      <c r="N19" s="9">
        <f>((B19-D19)+$B$14*(C19+E19))/((2*$B$14)+$B$15*(ABS(C19)+ABS(E19)))</f>
        <v>0.00011399999999999999</v>
      </c>
      <c r="O19" s="9">
        <f>((D19-F19)+$B$14*(E19+G19))/((2*$B$14)+$B$15*(ABS(E19)+ABS(G19)))</f>
        <v>0.00011399999999999999</v>
      </c>
      <c r="P19" s="9">
        <f>((F19-H19)+$B$14*(G19+I19))/((2*$B$14)+$B$15*(ABS(G19)+ABS(I19)))</f>
        <v>0.00011399999999999999</v>
      </c>
      <c r="Q19" s="9">
        <f>((H19-J19)+$B$14*(I19+K19))/((2*$B$14)+$B$15*(ABS(I19)+ABS(K19)))</f>
        <v>0.00011399999999999999</v>
      </c>
      <c r="S19" s="10">
        <f>$B$8</f>
        <v>0.036</v>
      </c>
      <c r="T19" s="10">
        <f>$B$8</f>
        <v>0.036</v>
      </c>
      <c r="U19" s="10">
        <f>$B$8</f>
        <v>0.036</v>
      </c>
      <c r="V19" s="10">
        <f>$B$8</f>
        <v>0.036</v>
      </c>
      <c r="W19" s="10">
        <f>$B$8</f>
        <v>0.036</v>
      </c>
      <c r="Y19" s="3">
        <f>4*$B$9/(3.1415927*$B$6*0.000001139)</f>
        <v>5792.533560361677</v>
      </c>
      <c r="Z19" s="3">
        <f>4*$B$9/(3.1415927*$B$6*0.000001139)</f>
        <v>5792.533560361677</v>
      </c>
      <c r="AA19" s="3">
        <f>4*$B$9/(3.1415927*$B$6*0.000001139)</f>
        <v>5792.533560361677</v>
      </c>
      <c r="AB19" s="3">
        <f>4*$B$9/(3.1415927*$B$6*0.000001139)</f>
        <v>5792.533560361677</v>
      </c>
      <c r="AC19" s="3">
        <f>4*$B$9/(3.1415927*$B$6*0.000001139)</f>
        <v>5792.533560361677</v>
      </c>
    </row>
    <row r="20" spans="1:29" ht="12.75">
      <c r="A20" s="10">
        <f>A19+$B$11</f>
        <v>0.007050796057619409</v>
      </c>
      <c r="B20" s="3">
        <f aca="true" t="shared" si="0" ref="B20:B83">$B$5</f>
        <v>30</v>
      </c>
      <c r="C20" s="11">
        <f>((B20-D19)+$B$14*E19-$B$15*N19*ABS(E19))/($B$14+$B$15*ABS(N19))</f>
        <v>0.000114</v>
      </c>
      <c r="D20" s="3">
        <f>(B19+$B$14*C19-$B$15*N19*ABS(C19))-($B$14+$B$15*ABS(N19))*E20</f>
        <v>29.93024056262243</v>
      </c>
      <c r="E20" s="11">
        <f>((B19+$B$14*C19-$B$15*N19*ABS(C19))-(F19-$B$14*G19+$B$15*O19*ABS(G19)))/(($B$14+$B$15*ABS(N19))+($B$14+$B$15*ABS(O19)))</f>
        <v>0.00011399999999999999</v>
      </c>
      <c r="F20" s="3">
        <f>(D19+$B$14*E19-$B$15*O19*ABS(E19))-($B$14+$B$15*ABS(O19))*G20</f>
        <v>29.860481125244874</v>
      </c>
      <c r="G20" s="11">
        <f>((D19+$B$14*E19-$B$15*O19*ABS(E19))-(H19-$B$14*I19+$B$15*P19*ABS(I19)))/(($B$14+$B$15*ABS(O19))+($B$14+$B$15*ABS(P19)))</f>
        <v>0.00011399999999999999</v>
      </c>
      <c r="H20" s="3">
        <f>(F19+$B$14*G19-$B$15*P19*ABS(G19))-($B$14+$B$15*ABS(P19))*I20</f>
        <v>29.79072168786731</v>
      </c>
      <c r="I20" s="11">
        <f>((F19+$B$14*G19-$B$15*P19*ABS(G19))-(J19-$B$14*K19+$B$15*Q19*ABS(K19)))/(($B$14+$B$15*ABS(P19))+($B$14+$B$15*ABS(Q19)))</f>
        <v>0.000114</v>
      </c>
      <c r="J20" s="3">
        <f>H19+$B$14*I19-$B$15*Q19*ABS(I19)</f>
        <v>70.07815065978792</v>
      </c>
      <c r="K20" s="1">
        <f>0</f>
        <v>0</v>
      </c>
      <c r="L20" s="10">
        <f>L19+$B$11</f>
        <v>0.007050796057619409</v>
      </c>
      <c r="N20" s="9">
        <f aca="true" t="shared" si="1" ref="N20:N83">((B20-D20)+$B$14*(C20+E20))/((2*$B$14)+$B$15*(ABS(C20)+ABS(E20)))</f>
        <v>0.000114</v>
      </c>
      <c r="O20" s="9">
        <f aca="true" t="shared" si="2" ref="O20:O83">((D20-F20)+$B$14*(E20+G20))/((2*$B$14)+$B$15*(ABS(E20)+ABS(G20)))</f>
        <v>0.00011399999999999999</v>
      </c>
      <c r="P20" s="9">
        <f aca="true" t="shared" si="3" ref="P20:P83">((F20-H20)+$B$14*(G20+I20))/((2*$B$14)+$B$15*(ABS(G20)+ABS(I20)))</f>
        <v>0.00011399999999999999</v>
      </c>
      <c r="Q20" s="9">
        <f aca="true" t="shared" si="4" ref="Q20:Q83">((H20-J20)+$B$14*(I20+K20))/((2*$B$14)+$B$15*(ABS(I20)+ABS(K20)))</f>
        <v>4.9284986563532366E-08</v>
      </c>
      <c r="S20" s="10">
        <f aca="true" t="shared" si="5" ref="S20:V36">(((64/ABS(Y20))^8)+9.5*(LN($E$10+5.74/(ABS(Y20)^0.9))-((2500/ABS(Y20))^6))^(-16))^0.125</f>
        <v>0.036117638293159414</v>
      </c>
      <c r="T20" s="10">
        <f t="shared" si="5"/>
        <v>0.036117638293159414</v>
      </c>
      <c r="U20" s="10">
        <f t="shared" si="5"/>
        <v>0.036117638293159414</v>
      </c>
      <c r="V20" s="10">
        <f t="shared" si="5"/>
        <v>0.036117638293159414</v>
      </c>
      <c r="W20" s="3">
        <f>0</f>
        <v>0</v>
      </c>
      <c r="Y20" s="3">
        <f>4*C20/(3.1415927*$B$6*0.000001139)</f>
        <v>5792.533560361677</v>
      </c>
      <c r="Z20" s="3">
        <f>4*E20/(3.1415927*$B$6*0.000001139)</f>
        <v>5792.533560361676</v>
      </c>
      <c r="AA20" s="3">
        <f>4*G20/(3.1415927*$B$6*0.000001139)</f>
        <v>5792.533560361676</v>
      </c>
      <c r="AB20" s="3">
        <f>4*I20/(3.1415927*$B$6*0.000001139)</f>
        <v>5792.533560361677</v>
      </c>
      <c r="AC20" s="3">
        <f>4*K20/(3.1415927*$B$6*0.000001139)</f>
        <v>0</v>
      </c>
    </row>
    <row r="21" spans="1:29" ht="12.75">
      <c r="A21" s="10">
        <f aca="true" t="shared" si="6" ref="A21:A84">A20+$B$11</f>
        <v>0.014101592115238818</v>
      </c>
      <c r="B21" s="3">
        <f t="shared" si="0"/>
        <v>30</v>
      </c>
      <c r="C21" s="11">
        <f aca="true" t="shared" si="7" ref="C21:C84">((B21-D20)+$B$14*E20-$B$15*N20*ABS(E20))/($B$14+$B$15*ABS(N20))</f>
        <v>0.00011400000000000003</v>
      </c>
      <c r="D21" s="3">
        <f aca="true" t="shared" si="8" ref="D21:D84">(B20+$B$14*C20-$B$15*N20*ABS(C20))-($B$14+$B$15*ABS(N20))*E21</f>
        <v>29.93024056262243</v>
      </c>
      <c r="E21" s="11">
        <f aca="true" t="shared" si="9" ref="E21:E84">((B20+$B$14*C20-$B$15*N20*ABS(C20))-(F20-$B$14*G20+$B$15*O20*ABS(G20)))/(($B$14+$B$15*ABS(N20))+($B$14+$B$15*ABS(O20)))</f>
        <v>0.00011399999999999999</v>
      </c>
      <c r="F21" s="3">
        <f aca="true" t="shared" si="10" ref="F21:F84">(D20+$B$14*E20-$B$15*O20*ABS(E20))-($B$14+$B$15*ABS(O20))*G21</f>
        <v>29.860481125244867</v>
      </c>
      <c r="G21" s="11">
        <f aca="true" t="shared" si="11" ref="G21:G84">((D20+$B$14*E20-$B$15*O20*ABS(E20))-(H20-$B$14*I20+$B$15*P20*ABS(I20)))/(($B$14+$B$15*ABS(O20))+($B$14+$B$15*ABS(P20)))</f>
        <v>0.00011399999999999997</v>
      </c>
      <c r="H21" s="3">
        <f aca="true" t="shared" si="12" ref="H21:H84">(F20+$B$14*G20-$B$15*P20*ABS(G20))-($B$14+$B$15*ABS(P20))*I21</f>
        <v>70.11301530564373</v>
      </c>
      <c r="I21" s="11">
        <f aca="true" t="shared" si="13" ref="I21:I84">((F20+$B$14*G20-$B$15*P20*ABS(G20))-(J20-$B$14*K20+$B$15*Q20*ABS(K20)))/(($B$14+$B$15*ABS(P20))+($B$14+$B$15*ABS(Q20)))</f>
        <v>9.856995470390409E-08</v>
      </c>
      <c r="J21" s="3">
        <f aca="true" t="shared" si="14" ref="J21:J84">H20+$B$14*I20-$B$15*Q20*ABS(I20)</f>
        <v>70.11301529912174</v>
      </c>
      <c r="K21" s="1">
        <f>0</f>
        <v>0</v>
      </c>
      <c r="L21" s="10">
        <f aca="true" t="shared" si="15" ref="L21:L84">L20+$B$11</f>
        <v>0.014101592115238818</v>
      </c>
      <c r="N21" s="9">
        <f t="shared" si="1"/>
        <v>0.000114</v>
      </c>
      <c r="O21" s="9">
        <f t="shared" si="2"/>
        <v>0.00011399999999999999</v>
      </c>
      <c r="P21" s="9">
        <f t="shared" si="3"/>
        <v>1.478548859979412E-07</v>
      </c>
      <c r="Q21" s="9">
        <f t="shared" si="4"/>
        <v>4.928496814037236E-08</v>
      </c>
      <c r="S21" s="10">
        <f t="shared" si="5"/>
        <v>0.0361176382931594</v>
      </c>
      <c r="T21" s="10">
        <f t="shared" si="5"/>
        <v>0.036117638293159414</v>
      </c>
      <c r="U21" s="10">
        <f t="shared" si="5"/>
        <v>0.036117638293159414</v>
      </c>
      <c r="V21" s="10">
        <f t="shared" si="5"/>
        <v>12.778259681757898</v>
      </c>
      <c r="W21" s="3">
        <f>0</f>
        <v>0</v>
      </c>
      <c r="Y21" s="3">
        <f aca="true" t="shared" si="16" ref="Y21:Y84">4*C21/(3.1415927*$B$6*0.000001139)</f>
        <v>5792.533560361678</v>
      </c>
      <c r="Z21" s="3">
        <f aca="true" t="shared" si="17" ref="Z21:Z84">4*E21/(3.1415927*$B$6*0.000001139)</f>
        <v>5792.533560361676</v>
      </c>
      <c r="AA21" s="3">
        <f aca="true" t="shared" si="18" ref="AA21:AA84">4*G21/(3.1415927*$B$6*0.000001139)</f>
        <v>5792.533560361675</v>
      </c>
      <c r="AB21" s="3">
        <f aca="true" t="shared" si="19" ref="AB21:AB84">4*I21/(3.1415927*$B$6*0.000001139)</f>
        <v>5.0085067602253925</v>
      </c>
      <c r="AC21" s="3">
        <f aca="true" t="shared" si="20" ref="AC21:AC84">4*K21/(3.1415927*$B$6*0.000001139)</f>
        <v>0</v>
      </c>
    </row>
    <row r="22" spans="1:29" ht="12.75">
      <c r="A22" s="10">
        <f t="shared" si="6"/>
        <v>0.02115238817285823</v>
      </c>
      <c r="B22" s="3">
        <f t="shared" si="0"/>
        <v>30</v>
      </c>
      <c r="C22" s="11">
        <f t="shared" si="7"/>
        <v>0.00011400000000000003</v>
      </c>
      <c r="D22" s="3">
        <f t="shared" si="8"/>
        <v>29.93024056262245</v>
      </c>
      <c r="E22" s="11">
        <f t="shared" si="9"/>
        <v>0.000114</v>
      </c>
      <c r="F22" s="3">
        <f t="shared" si="10"/>
        <v>70.14788000367538</v>
      </c>
      <c r="G22" s="11">
        <f t="shared" si="11"/>
        <v>1.97139762022638E-07</v>
      </c>
      <c r="H22" s="3">
        <f t="shared" si="12"/>
        <v>70.14787992542848</v>
      </c>
      <c r="I22" s="11">
        <f t="shared" si="13"/>
        <v>9.856989943444358E-08</v>
      </c>
      <c r="J22" s="3">
        <f t="shared" si="14"/>
        <v>70.14787992542284</v>
      </c>
      <c r="K22" s="1">
        <f>0</f>
        <v>0</v>
      </c>
      <c r="L22" s="10">
        <f t="shared" si="15"/>
        <v>0.02115238817285823</v>
      </c>
      <c r="N22" s="9">
        <f t="shared" si="1"/>
        <v>0.00011399999999999999</v>
      </c>
      <c r="O22" s="9">
        <f t="shared" si="2"/>
        <v>2.464245643550262E-07</v>
      </c>
      <c r="P22" s="9">
        <f t="shared" si="3"/>
        <v>1.4785477545926328E-07</v>
      </c>
      <c r="Q22" s="9">
        <f t="shared" si="4"/>
        <v>4.928493129409908E-08</v>
      </c>
      <c r="S22" s="10">
        <f t="shared" si="5"/>
        <v>0.0361176382931594</v>
      </c>
      <c r="T22" s="10">
        <f t="shared" si="5"/>
        <v>0.036117638293159414</v>
      </c>
      <c r="U22" s="10">
        <f t="shared" si="5"/>
        <v>6.389134617505333</v>
      </c>
      <c r="V22" s="10">
        <f t="shared" si="5"/>
        <v>12.778266846698948</v>
      </c>
      <c r="W22" s="3">
        <f>0</f>
        <v>0</v>
      </c>
      <c r="Y22" s="3">
        <f t="shared" si="16"/>
        <v>5792.533560361678</v>
      </c>
      <c r="Z22" s="3">
        <f t="shared" si="17"/>
        <v>5792.533560361677</v>
      </c>
      <c r="AA22" s="3">
        <f t="shared" si="18"/>
        <v>10.017006031560044</v>
      </c>
      <c r="AB22" s="3">
        <f t="shared" si="19"/>
        <v>5.008503951890262</v>
      </c>
      <c r="AC22" s="3">
        <f t="shared" si="20"/>
        <v>0</v>
      </c>
    </row>
    <row r="23" spans="1:29" ht="12.75">
      <c r="A23" s="10">
        <f t="shared" si="6"/>
        <v>0.028203184230477636</v>
      </c>
      <c r="B23" s="3">
        <f t="shared" si="0"/>
        <v>30</v>
      </c>
      <c r="C23" s="11">
        <f t="shared" si="7"/>
        <v>0.00011399999999999997</v>
      </c>
      <c r="D23" s="3">
        <f t="shared" si="8"/>
        <v>70.1827448060585</v>
      </c>
      <c r="E23" s="11">
        <f t="shared" si="9"/>
        <v>2.9570927457210485E-07</v>
      </c>
      <c r="F23" s="3">
        <f t="shared" si="10"/>
        <v>70.1827445778458</v>
      </c>
      <c r="G23" s="11">
        <f t="shared" si="11"/>
        <v>1.9713957779191842E-07</v>
      </c>
      <c r="H23" s="3">
        <f t="shared" si="12"/>
        <v>70.1827445191479</v>
      </c>
      <c r="I23" s="11">
        <f t="shared" si="13"/>
        <v>9.856980731897661E-08</v>
      </c>
      <c r="J23" s="3">
        <f t="shared" si="14"/>
        <v>70.18274452565856</v>
      </c>
      <c r="K23" s="1">
        <f>0</f>
        <v>0</v>
      </c>
      <c r="L23" s="10">
        <f t="shared" si="15"/>
        <v>0.028203184230477636</v>
      </c>
      <c r="N23" s="9">
        <f t="shared" si="1"/>
        <v>3.4499387425115167E-07</v>
      </c>
      <c r="O23" s="9">
        <f t="shared" si="2"/>
        <v>2.464242880095029E-07</v>
      </c>
      <c r="P23" s="9">
        <f t="shared" si="3"/>
        <v>1.478546096518498E-07</v>
      </c>
      <c r="Q23" s="9">
        <f t="shared" si="4"/>
        <v>4.928487602489662E-08</v>
      </c>
      <c r="S23" s="10">
        <f t="shared" si="5"/>
        <v>0.036117638293159414</v>
      </c>
      <c r="T23" s="10">
        <f t="shared" si="5"/>
        <v>4.259428385694661</v>
      </c>
      <c r="U23" s="10">
        <f t="shared" si="5"/>
        <v>6.389140588274274</v>
      </c>
      <c r="V23" s="10">
        <f t="shared" si="5"/>
        <v>12.778278788246261</v>
      </c>
      <c r="W23" s="3">
        <f>0</f>
        <v>0</v>
      </c>
      <c r="Y23" s="3">
        <f t="shared" si="16"/>
        <v>5792.533560361675</v>
      </c>
      <c r="Z23" s="3">
        <f t="shared" si="17"/>
        <v>15.025490325167747</v>
      </c>
      <c r="AA23" s="3">
        <f t="shared" si="18"/>
        <v>10.016996670484376</v>
      </c>
      <c r="AB23" s="3">
        <f t="shared" si="19"/>
        <v>5.008499271346983</v>
      </c>
      <c r="AC23" s="3">
        <f t="shared" si="20"/>
        <v>0</v>
      </c>
    </row>
    <row r="24" spans="1:29" ht="12.75">
      <c r="A24" s="10">
        <f t="shared" si="6"/>
        <v>0.035253980288097043</v>
      </c>
      <c r="B24" s="3">
        <f t="shared" si="0"/>
        <v>30</v>
      </c>
      <c r="C24" s="11">
        <f t="shared" si="7"/>
        <v>-0.00011330941720412161</v>
      </c>
      <c r="D24" s="3">
        <f t="shared" si="8"/>
        <v>70.21760930854926</v>
      </c>
      <c r="E24" s="11">
        <f t="shared" si="9"/>
        <v>2.957088876894236E-07</v>
      </c>
      <c r="F24" s="3">
        <f t="shared" si="10"/>
        <v>70.21760911291838</v>
      </c>
      <c r="G24" s="11">
        <f t="shared" si="11"/>
        <v>1.9713931986984005E-07</v>
      </c>
      <c r="H24" s="3">
        <f t="shared" si="12"/>
        <v>70.21760907376947</v>
      </c>
      <c r="I24" s="11">
        <f t="shared" si="13"/>
        <v>9.856967835785873E-08</v>
      </c>
      <c r="J24" s="3">
        <f t="shared" si="14"/>
        <v>70.21760908679636</v>
      </c>
      <c r="K24" s="1">
        <f>0</f>
        <v>0</v>
      </c>
      <c r="L24" s="10">
        <f t="shared" si="15"/>
        <v>0.035253980288097043</v>
      </c>
      <c r="N24" s="9">
        <f t="shared" si="1"/>
        <v>-0.00011331001199212479</v>
      </c>
      <c r="O24" s="9">
        <f t="shared" si="2"/>
        <v>2.464239195504386E-07</v>
      </c>
      <c r="P24" s="9">
        <f t="shared" si="3"/>
        <v>1.478543885760957E-07</v>
      </c>
      <c r="Q24" s="9">
        <f t="shared" si="4"/>
        <v>4.9284802332982936E-08</v>
      </c>
      <c r="S24" s="10">
        <f t="shared" si="5"/>
        <v>0.0361800881273207</v>
      </c>
      <c r="T24" s="10">
        <f t="shared" si="5"/>
        <v>4.259433958401952</v>
      </c>
      <c r="U24" s="10">
        <f t="shared" si="5"/>
        <v>6.3891489473394305</v>
      </c>
      <c r="V24" s="10">
        <f t="shared" si="5"/>
        <v>12.778295506380525</v>
      </c>
      <c r="W24" s="3">
        <f>0</f>
        <v>0</v>
      </c>
      <c r="Y24" s="3">
        <f t="shared" si="16"/>
        <v>-5757.44387596401</v>
      </c>
      <c r="Z24" s="3">
        <f t="shared" si="17"/>
        <v>15.025470667001825</v>
      </c>
      <c r="AA24" s="3">
        <f t="shared" si="18"/>
        <v>10.01698356502565</v>
      </c>
      <c r="AB24" s="3">
        <f t="shared" si="19"/>
        <v>5.00849271861362</v>
      </c>
      <c r="AC24" s="3">
        <f t="shared" si="20"/>
        <v>0</v>
      </c>
    </row>
    <row r="25" spans="1:29" ht="12.75">
      <c r="A25" s="10">
        <f t="shared" si="6"/>
        <v>0.04230477634571645</v>
      </c>
      <c r="B25" s="3">
        <f t="shared" si="0"/>
        <v>30</v>
      </c>
      <c r="C25" s="11">
        <f t="shared" si="7"/>
        <v>-0.00011331060575822423</v>
      </c>
      <c r="D25" s="3">
        <f t="shared" si="8"/>
        <v>30.069338161280925</v>
      </c>
      <c r="E25" s="11">
        <f t="shared" si="9"/>
        <v>-0.00011331060636129541</v>
      </c>
      <c r="F25" s="3">
        <f t="shared" si="10"/>
        <v>70.25247359586085</v>
      </c>
      <c r="G25" s="11">
        <f t="shared" si="11"/>
        <v>1.9713898825719275E-07</v>
      </c>
      <c r="H25" s="3">
        <f t="shared" si="12"/>
        <v>70.25247357626073</v>
      </c>
      <c r="I25" s="11">
        <f t="shared" si="13"/>
        <v>9.856951255135106E-08</v>
      </c>
      <c r="J25" s="3">
        <f t="shared" si="14"/>
        <v>70.25247359580383</v>
      </c>
      <c r="K25" s="1">
        <f>0</f>
        <v>0</v>
      </c>
      <c r="L25" s="10">
        <f t="shared" si="15"/>
        <v>0.04230477634571645</v>
      </c>
      <c r="N25" s="9">
        <f t="shared" si="1"/>
        <v>-0.0001133111991067235</v>
      </c>
      <c r="O25" s="9">
        <f t="shared" si="2"/>
        <v>-0.00011331120027514426</v>
      </c>
      <c r="P25" s="9">
        <f t="shared" si="3"/>
        <v>1.478541122327474E-07</v>
      </c>
      <c r="Q25" s="9">
        <f t="shared" si="4"/>
        <v>4.928471021840822E-08</v>
      </c>
      <c r="S25" s="10">
        <f t="shared" si="5"/>
        <v>0.036179980269795985</v>
      </c>
      <c r="T25" s="10">
        <f t="shared" si="5"/>
        <v>0.036179980215069504</v>
      </c>
      <c r="U25" s="10">
        <f t="shared" si="5"/>
        <v>6.38915969469395</v>
      </c>
      <c r="V25" s="10">
        <f t="shared" si="5"/>
        <v>12.778317001105385</v>
      </c>
      <c r="W25" s="3">
        <f>0</f>
        <v>0</v>
      </c>
      <c r="Y25" s="3">
        <f t="shared" si="16"/>
        <v>-5757.504268416008</v>
      </c>
      <c r="Z25" s="3">
        <f t="shared" si="17"/>
        <v>-5757.504299059078</v>
      </c>
      <c r="AA25" s="3">
        <f t="shared" si="18"/>
        <v>10.016966715223996</v>
      </c>
      <c r="AB25" s="3">
        <f t="shared" si="19"/>
        <v>5.008484293703443</v>
      </c>
      <c r="AC25" s="3">
        <f t="shared" si="20"/>
        <v>0</v>
      </c>
    </row>
    <row r="26" spans="1:29" ht="12.75">
      <c r="A26" s="10">
        <f t="shared" si="6"/>
        <v>0.04935557240333586</v>
      </c>
      <c r="B26" s="3">
        <f t="shared" si="0"/>
        <v>30</v>
      </c>
      <c r="C26" s="11">
        <f t="shared" si="7"/>
        <v>-0.00011331179143578158</v>
      </c>
      <c r="D26" s="3">
        <f t="shared" si="8"/>
        <v>30.069338574556554</v>
      </c>
      <c r="E26" s="11">
        <f t="shared" si="9"/>
        <v>-0.00011331179200116355</v>
      </c>
      <c r="F26" s="3">
        <f t="shared" si="10"/>
        <v>30.13867712383881</v>
      </c>
      <c r="G26" s="11">
        <f t="shared" si="11"/>
        <v>-0.0001133117936972135</v>
      </c>
      <c r="H26" s="3">
        <f t="shared" si="12"/>
        <v>70.28733801358945</v>
      </c>
      <c r="I26" s="11">
        <f t="shared" si="13"/>
        <v>9.856930989995581E-08</v>
      </c>
      <c r="J26" s="3">
        <f t="shared" si="14"/>
        <v>70.28733803964863</v>
      </c>
      <c r="K26" s="1">
        <f>0</f>
        <v>0</v>
      </c>
      <c r="L26" s="10">
        <f t="shared" si="15"/>
        <v>0.04935557240333586</v>
      </c>
      <c r="N26" s="9">
        <f t="shared" si="1"/>
        <v>-0.00011331238331204096</v>
      </c>
      <c r="O26" s="9">
        <f t="shared" si="2"/>
        <v>-0.00011331238440511692</v>
      </c>
      <c r="P26" s="9">
        <f t="shared" si="3"/>
        <v>-0.0001133123865910767</v>
      </c>
      <c r="Q26" s="9">
        <f t="shared" si="4"/>
        <v>4.9284599681604384E-08</v>
      </c>
      <c r="S26" s="10">
        <f t="shared" si="5"/>
        <v>0.036179872674601384</v>
      </c>
      <c r="T26" s="10">
        <f t="shared" si="5"/>
        <v>0.036179872623295695</v>
      </c>
      <c r="U26" s="10">
        <f t="shared" si="5"/>
        <v>0.03617987246938728</v>
      </c>
      <c r="V26" s="10">
        <f t="shared" si="5"/>
        <v>12.778343272403948</v>
      </c>
      <c r="W26" s="3">
        <f>0</f>
        <v>0</v>
      </c>
      <c r="Y26" s="3">
        <f t="shared" si="16"/>
        <v>-5757.564514705856</v>
      </c>
      <c r="Z26" s="3">
        <f t="shared" si="17"/>
        <v>-5757.564543433874</v>
      </c>
      <c r="AA26" s="3">
        <f t="shared" si="18"/>
        <v>-5757.564629613052</v>
      </c>
      <c r="AB26" s="3">
        <f t="shared" si="19"/>
        <v>5.008473996641969</v>
      </c>
      <c r="AC26" s="3">
        <f t="shared" si="20"/>
        <v>0</v>
      </c>
    </row>
    <row r="27" spans="1:29" ht="12.75">
      <c r="A27" s="10">
        <f t="shared" si="6"/>
        <v>0.056406368460955265</v>
      </c>
      <c r="B27" s="3">
        <f t="shared" si="0"/>
        <v>30</v>
      </c>
      <c r="C27" s="11">
        <f t="shared" si="7"/>
        <v>-0.00011331297417137805</v>
      </c>
      <c r="D27" s="3">
        <f t="shared" si="8"/>
        <v>30.06933896118239</v>
      </c>
      <c r="E27" s="11">
        <f t="shared" si="9"/>
        <v>-0.00011331297469910439</v>
      </c>
      <c r="F27" s="3">
        <f t="shared" si="10"/>
        <v>30.138677897022532</v>
      </c>
      <c r="G27" s="11">
        <f t="shared" si="11"/>
        <v>-0.0001133129762821873</v>
      </c>
      <c r="H27" s="3">
        <f t="shared" si="12"/>
        <v>30.208016782178056</v>
      </c>
      <c r="I27" s="11">
        <f t="shared" si="13"/>
        <v>-0.000113312978920339</v>
      </c>
      <c r="J27" s="3">
        <f t="shared" si="14"/>
        <v>70.32220240529871</v>
      </c>
      <c r="K27" s="1">
        <f>0</f>
        <v>0</v>
      </c>
      <c r="L27" s="10">
        <f t="shared" si="15"/>
        <v>0.056406368460955265</v>
      </c>
      <c r="N27" s="9">
        <f t="shared" si="1"/>
        <v>-0.00011331356454280774</v>
      </c>
      <c r="O27" s="9">
        <f t="shared" si="2"/>
        <v>-0.00011331356556060576</v>
      </c>
      <c r="P27" s="9">
        <f t="shared" si="3"/>
        <v>-0.00011331356759600999</v>
      </c>
      <c r="Q27" s="9">
        <f t="shared" si="4"/>
        <v>-0.00011331357064863728</v>
      </c>
      <c r="S27" s="10">
        <f t="shared" si="5"/>
        <v>0.03617976534766361</v>
      </c>
      <c r="T27" s="10">
        <f t="shared" si="5"/>
        <v>0.03617976529977555</v>
      </c>
      <c r="U27" s="10">
        <f t="shared" si="5"/>
        <v>0.03617976515612008</v>
      </c>
      <c r="V27" s="10">
        <f t="shared" si="5"/>
        <v>0.03617976491672334</v>
      </c>
      <c r="W27" s="3">
        <f>0</f>
        <v>0</v>
      </c>
      <c r="Y27" s="3">
        <f t="shared" si="16"/>
        <v>-5757.6246115096765</v>
      </c>
      <c r="Z27" s="3">
        <f t="shared" si="17"/>
        <v>-5757.624638324348</v>
      </c>
      <c r="AA27" s="3">
        <f t="shared" si="18"/>
        <v>-5757.624718763479</v>
      </c>
      <c r="AB27" s="3">
        <f t="shared" si="19"/>
        <v>-5757.624852812446</v>
      </c>
      <c r="AC27" s="3">
        <f t="shared" si="20"/>
        <v>0</v>
      </c>
    </row>
    <row r="28" spans="1:29" ht="12.75">
      <c r="A28" s="10">
        <f t="shared" si="6"/>
        <v>0.06345716451857468</v>
      </c>
      <c r="B28" s="3">
        <f t="shared" si="0"/>
        <v>30</v>
      </c>
      <c r="C28" s="11">
        <f t="shared" si="7"/>
        <v>-0.00011331415389989003</v>
      </c>
      <c r="D28" s="3">
        <f t="shared" si="8"/>
        <v>30.069339321182092</v>
      </c>
      <c r="E28" s="11">
        <f t="shared" si="9"/>
        <v>-0.00011331415438999404</v>
      </c>
      <c r="F28" s="3">
        <f t="shared" si="10"/>
        <v>30.138678616954095</v>
      </c>
      <c r="G28" s="11">
        <f t="shared" si="11"/>
        <v>-0.00011331415586021045</v>
      </c>
      <c r="H28" s="3">
        <f t="shared" si="12"/>
        <v>30.208017861905947</v>
      </c>
      <c r="I28" s="11">
        <f t="shared" si="13"/>
        <v>-0.00011331415831025199</v>
      </c>
      <c r="J28" s="3">
        <f t="shared" si="14"/>
        <v>-9.836828726798284</v>
      </c>
      <c r="K28" s="1">
        <f>0</f>
        <v>0</v>
      </c>
      <c r="L28" s="10">
        <f t="shared" si="15"/>
        <v>0.06345716451857468</v>
      </c>
      <c r="N28" s="9">
        <f t="shared" si="1"/>
        <v>-0.00011331474273404546</v>
      </c>
      <c r="O28" s="9">
        <f t="shared" si="2"/>
        <v>-0.00011331474367663252</v>
      </c>
      <c r="P28" s="9">
        <f t="shared" si="3"/>
        <v>-0.00011331474556161553</v>
      </c>
      <c r="Q28" s="9">
        <f t="shared" si="4"/>
        <v>-4.9281041335434086E-08</v>
      </c>
      <c r="S28" s="10">
        <f t="shared" si="5"/>
        <v>0.036179658294882545</v>
      </c>
      <c r="T28" s="10">
        <f t="shared" si="5"/>
        <v>0.036179658250409016</v>
      </c>
      <c r="U28" s="10">
        <f t="shared" si="5"/>
        <v>0.03617965811699714</v>
      </c>
      <c r="V28" s="10">
        <f t="shared" si="5"/>
        <v>0.03617965789467292</v>
      </c>
      <c r="W28" s="3">
        <f>0</f>
        <v>0</v>
      </c>
      <c r="Y28" s="3">
        <f t="shared" si="16"/>
        <v>-5757.684555518429</v>
      </c>
      <c r="Z28" s="3">
        <f t="shared" si="17"/>
        <v>-5757.684580421446</v>
      </c>
      <c r="AA28" s="3">
        <f t="shared" si="18"/>
        <v>-5757.684655125638</v>
      </c>
      <c r="AB28" s="3">
        <f t="shared" si="19"/>
        <v>-5757.684779616408</v>
      </c>
      <c r="AC28" s="3">
        <f t="shared" si="20"/>
        <v>0</v>
      </c>
    </row>
    <row r="29" spans="1:29" ht="12.75">
      <c r="A29" s="10">
        <f t="shared" si="6"/>
        <v>0.07050796057619409</v>
      </c>
      <c r="B29" s="3">
        <f t="shared" si="0"/>
        <v>30</v>
      </c>
      <c r="C29" s="11">
        <f t="shared" si="7"/>
        <v>-0.00011331533055648432</v>
      </c>
      <c r="D29" s="3">
        <f t="shared" si="8"/>
        <v>30.069339654579345</v>
      </c>
      <c r="E29" s="11">
        <f t="shared" si="9"/>
        <v>-0.00011331533100899968</v>
      </c>
      <c r="F29" s="3">
        <f t="shared" si="10"/>
        <v>30.138679283681</v>
      </c>
      <c r="G29" s="11">
        <f t="shared" si="11"/>
        <v>-0.00011331533236645029</v>
      </c>
      <c r="H29" s="3">
        <f t="shared" si="12"/>
        <v>-9.87169061522203</v>
      </c>
      <c r="I29" s="11">
        <f t="shared" si="13"/>
        <v>-9.856215884527967E-08</v>
      </c>
      <c r="J29" s="3">
        <f t="shared" si="14"/>
        <v>-9.87169057524253</v>
      </c>
      <c r="K29" s="1">
        <f>0</f>
        <v>0</v>
      </c>
      <c r="L29" s="10">
        <f t="shared" si="15"/>
        <v>0.07050796057619409</v>
      </c>
      <c r="N29" s="9">
        <f t="shared" si="1"/>
        <v>-0.00011331591782106624</v>
      </c>
      <c r="O29" s="9">
        <f t="shared" si="2"/>
        <v>-0.0001133159186885097</v>
      </c>
      <c r="P29" s="9">
        <f t="shared" si="3"/>
        <v>-1.4784329748180735E-07</v>
      </c>
      <c r="Q29" s="9">
        <f t="shared" si="4"/>
        <v>-4.928111750981868E-08</v>
      </c>
      <c r="S29" s="10">
        <f t="shared" si="5"/>
        <v>0.036179551522131516</v>
      </c>
      <c r="T29" s="10">
        <f t="shared" si="5"/>
        <v>0.03617955148106939</v>
      </c>
      <c r="U29" s="10">
        <f t="shared" si="5"/>
        <v>0.0361795513578917</v>
      </c>
      <c r="V29" s="10">
        <f t="shared" si="5"/>
        <v>12.779270389184687</v>
      </c>
      <c r="W29" s="3">
        <f>0</f>
        <v>0</v>
      </c>
      <c r="Y29" s="3">
        <f t="shared" si="16"/>
        <v>-5757.744343437828</v>
      </c>
      <c r="Z29" s="3">
        <f t="shared" si="17"/>
        <v>-5757.744366430901</v>
      </c>
      <c r="AA29" s="3">
        <f t="shared" si="18"/>
        <v>-5757.744435405272</v>
      </c>
      <c r="AB29" s="3">
        <f t="shared" si="19"/>
        <v>-5.008110639412113</v>
      </c>
      <c r="AC29" s="3">
        <f t="shared" si="20"/>
        <v>0</v>
      </c>
    </row>
    <row r="30" spans="1:29" ht="12.75">
      <c r="A30" s="10">
        <f t="shared" si="6"/>
        <v>0.0775587566338135</v>
      </c>
      <c r="B30" s="3">
        <f t="shared" si="0"/>
        <v>30</v>
      </c>
      <c r="C30" s="11">
        <f t="shared" si="7"/>
        <v>-0.00011331650407661787</v>
      </c>
      <c r="D30" s="3">
        <f t="shared" si="8"/>
        <v>30.069339961397972</v>
      </c>
      <c r="E30" s="11">
        <f t="shared" si="9"/>
        <v>-0.00011331650449157824</v>
      </c>
      <c r="F30" s="3">
        <f t="shared" si="10"/>
        <v>-9.906552637826524</v>
      </c>
      <c r="G30" s="11">
        <f t="shared" si="11"/>
        <v>-1.9712440219730464E-07</v>
      </c>
      <c r="H30" s="3">
        <f t="shared" si="12"/>
        <v>-9.906552498082103</v>
      </c>
      <c r="I30" s="11">
        <f t="shared" si="13"/>
        <v>-9.856225614626996E-08</v>
      </c>
      <c r="J30" s="3">
        <f t="shared" si="14"/>
        <v>-9.906552477573216</v>
      </c>
      <c r="K30" s="1">
        <f>0</f>
        <v>0</v>
      </c>
      <c r="L30" s="10">
        <f t="shared" si="15"/>
        <v>0.0775587566338135</v>
      </c>
      <c r="N30" s="9">
        <f t="shared" si="1"/>
        <v>-0.0001133170897394716</v>
      </c>
      <c r="O30" s="9">
        <f t="shared" si="2"/>
        <v>-2.4640541794397824E-07</v>
      </c>
      <c r="P30" s="9">
        <f t="shared" si="3"/>
        <v>-1.4784336086170172E-07</v>
      </c>
      <c r="Q30" s="9">
        <f t="shared" si="4"/>
        <v>-4.928113863644275E-08</v>
      </c>
      <c r="S30" s="10">
        <f t="shared" si="5"/>
        <v>0.03617944503525727</v>
      </c>
      <c r="T30" s="10">
        <f t="shared" si="5"/>
        <v>0.036179444997603394</v>
      </c>
      <c r="U30" s="10">
        <f t="shared" si="5"/>
        <v>6.389632455371485</v>
      </c>
      <c r="V30" s="10">
        <f t="shared" si="5"/>
        <v>12.779257773446039</v>
      </c>
      <c r="W30" s="3">
        <f>0</f>
        <v>0</v>
      </c>
      <c r="Y30" s="3">
        <f t="shared" si="16"/>
        <v>-5757.803971988331</v>
      </c>
      <c r="Z30" s="3">
        <f t="shared" si="17"/>
        <v>-5757.803993073172</v>
      </c>
      <c r="AA30" s="3">
        <f t="shared" si="18"/>
        <v>-10.01622557275544</v>
      </c>
      <c r="AB30" s="3">
        <f t="shared" si="19"/>
        <v>-5.008115583440637</v>
      </c>
      <c r="AC30" s="3">
        <f t="shared" si="20"/>
        <v>0</v>
      </c>
    </row>
    <row r="31" spans="1:29" ht="12.75">
      <c r="A31" s="10">
        <f t="shared" si="6"/>
        <v>0.0846095526914329</v>
      </c>
      <c r="B31" s="3">
        <f t="shared" si="0"/>
        <v>30</v>
      </c>
      <c r="C31" s="11">
        <f t="shared" si="7"/>
        <v>-0.00011331767439603674</v>
      </c>
      <c r="D31" s="3">
        <f t="shared" si="8"/>
        <v>-9.94141474313681</v>
      </c>
      <c r="E31" s="11">
        <f t="shared" si="9"/>
        <v>-2.9568628967434544E-07</v>
      </c>
      <c r="F31" s="3">
        <f t="shared" si="10"/>
        <v>-9.94141447721997</v>
      </c>
      <c r="G31" s="11">
        <f t="shared" si="11"/>
        <v>-1.9712437660840214E-07</v>
      </c>
      <c r="H31" s="3">
        <f t="shared" si="12"/>
        <v>-9.941414395887362</v>
      </c>
      <c r="I31" s="11">
        <f t="shared" si="13"/>
        <v>-9.856224335188406E-08</v>
      </c>
      <c r="J31" s="3">
        <f t="shared" si="14"/>
        <v>-9.941414394849065</v>
      </c>
      <c r="K31" s="1">
        <f>0</f>
        <v>0</v>
      </c>
      <c r="L31" s="10">
        <f t="shared" si="15"/>
        <v>0.0846095526914329</v>
      </c>
      <c r="N31" s="9">
        <f t="shared" si="1"/>
        <v>-3.449669623413948E-07</v>
      </c>
      <c r="O31" s="9">
        <f t="shared" si="2"/>
        <v>-2.464052483390993E-07</v>
      </c>
      <c r="P31" s="9">
        <f t="shared" si="3"/>
        <v>-1.4784325909869847E-07</v>
      </c>
      <c r="Q31" s="9">
        <f t="shared" si="4"/>
        <v>-4.9281104715452556E-08</v>
      </c>
      <c r="S31" s="10">
        <f t="shared" si="5"/>
        <v>0.03617933884008001</v>
      </c>
      <c r="T31" s="10">
        <f t="shared" si="5"/>
        <v>4.259759488384835</v>
      </c>
      <c r="U31" s="10">
        <f t="shared" si="5"/>
        <v>6.389633284815741</v>
      </c>
      <c r="V31" s="10">
        <f t="shared" si="5"/>
        <v>12.77925943232422</v>
      </c>
      <c r="W31" s="3">
        <f>0</f>
        <v>0</v>
      </c>
      <c r="Y31" s="3">
        <f t="shared" si="16"/>
        <v>-5757.863437905086</v>
      </c>
      <c r="Z31" s="3">
        <f t="shared" si="17"/>
        <v>-15.02432242348658</v>
      </c>
      <c r="AA31" s="3">
        <f t="shared" si="18"/>
        <v>-10.016224272539857</v>
      </c>
      <c r="AB31" s="3">
        <f t="shared" si="19"/>
        <v>-5.0081149333361665</v>
      </c>
      <c r="AC31" s="3">
        <f t="shared" si="20"/>
        <v>0</v>
      </c>
    </row>
    <row r="32" spans="1:29" ht="12.75">
      <c r="A32" s="10">
        <f t="shared" si="6"/>
        <v>0.09166034874905231</v>
      </c>
      <c r="B32" s="3">
        <f t="shared" si="0"/>
        <v>30</v>
      </c>
      <c r="C32" s="11">
        <f t="shared" si="7"/>
        <v>0.00011262714904233131</v>
      </c>
      <c r="D32" s="3">
        <f t="shared" si="8"/>
        <v>-9.976276461181387</v>
      </c>
      <c r="E32" s="11">
        <f t="shared" si="9"/>
        <v>-2.9568592100697394E-07</v>
      </c>
      <c r="F32" s="3">
        <f t="shared" si="10"/>
        <v>-9.976276292617476</v>
      </c>
      <c r="G32" s="11">
        <f t="shared" si="11"/>
        <v>-1.9712413082976396E-07</v>
      </c>
      <c r="H32" s="3">
        <f t="shared" si="12"/>
        <v>-9.976276269696612</v>
      </c>
      <c r="I32" s="11">
        <f t="shared" si="13"/>
        <v>-9.856212046235829E-08</v>
      </c>
      <c r="J32" s="3">
        <f t="shared" si="14"/>
        <v>-9.976276288128904</v>
      </c>
      <c r="K32" s="1">
        <f>0</f>
        <v>0</v>
      </c>
      <c r="L32" s="10">
        <f t="shared" si="15"/>
        <v>0.09166034874905231</v>
      </c>
      <c r="N32" s="9">
        <f t="shared" si="1"/>
        <v>0.00011262832434510104</v>
      </c>
      <c r="O32" s="9">
        <f t="shared" si="2"/>
        <v>-2.464048034984716E-07</v>
      </c>
      <c r="P32" s="9">
        <f t="shared" si="3"/>
        <v>-1.4784299219372338E-07</v>
      </c>
      <c r="Q32" s="9">
        <f t="shared" si="4"/>
        <v>-4.92810157469361E-08</v>
      </c>
      <c r="S32" s="10">
        <f t="shared" si="5"/>
        <v>0.036242216175816334</v>
      </c>
      <c r="T32" s="10">
        <f t="shared" si="5"/>
        <v>4.259764799541783</v>
      </c>
      <c r="U32" s="10">
        <f t="shared" si="5"/>
        <v>6.38964125154899</v>
      </c>
      <c r="V32" s="10">
        <f t="shared" si="5"/>
        <v>12.77927536579972</v>
      </c>
      <c r="W32" s="3">
        <f>0</f>
        <v>0</v>
      </c>
      <c r="Y32" s="3">
        <f t="shared" si="16"/>
        <v>5722.776672241759</v>
      </c>
      <c r="Z32" s="3">
        <f t="shared" si="17"/>
        <v>-15.024303690871475</v>
      </c>
      <c r="AA32" s="3">
        <f t="shared" si="18"/>
        <v>-10.016211784109943</v>
      </c>
      <c r="AB32" s="3">
        <f t="shared" si="19"/>
        <v>-5.008108689110708</v>
      </c>
      <c r="AC32" s="3">
        <f t="shared" si="20"/>
        <v>0</v>
      </c>
    </row>
    <row r="33" spans="1:29" ht="12.75">
      <c r="A33" s="10">
        <f t="shared" si="6"/>
        <v>0.09871114480667172</v>
      </c>
      <c r="B33" s="3">
        <f t="shared" si="0"/>
        <v>30</v>
      </c>
      <c r="C33" s="11">
        <f t="shared" si="7"/>
        <v>0.00011262949764072405</v>
      </c>
      <c r="D33" s="3">
        <f t="shared" si="8"/>
        <v>29.93107805766394</v>
      </c>
      <c r="E33" s="11">
        <f t="shared" si="9"/>
        <v>0.00011262949883100475</v>
      </c>
      <c r="F33" s="3">
        <f t="shared" si="10"/>
        <v>-10.011138045078376</v>
      </c>
      <c r="G33" s="11">
        <f t="shared" si="11"/>
        <v>-1.9712366486312648E-07</v>
      </c>
      <c r="H33" s="3">
        <f t="shared" si="12"/>
        <v>-10.011138080568958</v>
      </c>
      <c r="I33" s="11">
        <f t="shared" si="13"/>
        <v>-9.856188747847612E-08</v>
      </c>
      <c r="J33" s="3">
        <f t="shared" si="14"/>
        <v>-10.011138118471619</v>
      </c>
      <c r="K33" s="1">
        <f>0</f>
        <v>0</v>
      </c>
      <c r="L33" s="10">
        <f t="shared" si="15"/>
        <v>0.09871114480667172</v>
      </c>
      <c r="N33" s="9">
        <f t="shared" si="1"/>
        <v>0.00011263067012187158</v>
      </c>
      <c r="O33" s="9">
        <f t="shared" si="2"/>
        <v>0.00011263067242726189</v>
      </c>
      <c r="P33" s="9">
        <f t="shared" si="3"/>
        <v>-1.4784256014836282E-07</v>
      </c>
      <c r="Q33" s="9">
        <f t="shared" si="4"/>
        <v>-4.9280871731593995E-08</v>
      </c>
      <c r="S33" s="10">
        <f t="shared" si="5"/>
        <v>0.03624200157511805</v>
      </c>
      <c r="T33" s="10">
        <f t="shared" si="5"/>
        <v>0.03624200146635871</v>
      </c>
      <c r="U33" s="10">
        <f t="shared" si="5"/>
        <v>6.3896563555683406</v>
      </c>
      <c r="V33" s="10">
        <f t="shared" si="5"/>
        <v>12.779305573877734</v>
      </c>
      <c r="W33" s="3">
        <f>0</f>
        <v>0</v>
      </c>
      <c r="Y33" s="3">
        <f t="shared" si="16"/>
        <v>5722.896008513774</v>
      </c>
      <c r="Z33" s="3">
        <f t="shared" si="17"/>
        <v>5722.896068993958</v>
      </c>
      <c r="AA33" s="3">
        <f t="shared" si="18"/>
        <v>-10.01618810755393</v>
      </c>
      <c r="AB33" s="3">
        <f t="shared" si="19"/>
        <v>-5.008096850804072</v>
      </c>
      <c r="AC33" s="3">
        <f t="shared" si="20"/>
        <v>0</v>
      </c>
    </row>
    <row r="34" spans="1:29" ht="12.75">
      <c r="A34" s="10">
        <f t="shared" si="6"/>
        <v>0.10576194086429112</v>
      </c>
      <c r="B34" s="3">
        <f t="shared" si="0"/>
        <v>30</v>
      </c>
      <c r="C34" s="11">
        <f t="shared" si="7"/>
        <v>0.00011263184060064946</v>
      </c>
      <c r="D34" s="3">
        <f t="shared" si="8"/>
        <v>29.931077242237123</v>
      </c>
      <c r="E34" s="11">
        <f t="shared" si="9"/>
        <v>0.00011263184171582318</v>
      </c>
      <c r="F34" s="3">
        <f t="shared" si="10"/>
        <v>29.86215453488549</v>
      </c>
      <c r="G34" s="11">
        <f t="shared" si="11"/>
        <v>0.0001126318450611537</v>
      </c>
      <c r="H34" s="3">
        <f t="shared" si="12"/>
        <v>-10.045999789563815</v>
      </c>
      <c r="I34" s="11">
        <f t="shared" si="13"/>
        <v>-9.85615444017366E-08</v>
      </c>
      <c r="J34" s="3">
        <f t="shared" si="14"/>
        <v>-10.045999846936596</v>
      </c>
      <c r="K34" s="1">
        <f>0</f>
        <v>0</v>
      </c>
      <c r="L34" s="10">
        <f t="shared" si="15"/>
        <v>0.10576194086429112</v>
      </c>
      <c r="N34" s="9">
        <f t="shared" si="1"/>
        <v>0.00011263301019467802</v>
      </c>
      <c r="O34" s="9">
        <f t="shared" si="2"/>
        <v>0.00011263301234992024</v>
      </c>
      <c r="P34" s="9">
        <f t="shared" si="3"/>
        <v>0.00011263301666002342</v>
      </c>
      <c r="Q34" s="9">
        <f t="shared" si="4"/>
        <v>-4.9280672670215916E-08</v>
      </c>
      <c r="S34" s="10">
        <f t="shared" si="5"/>
        <v>0.03624178749469248</v>
      </c>
      <c r="T34" s="10">
        <f t="shared" si="5"/>
        <v>0.03624178739279829</v>
      </c>
      <c r="U34" s="10">
        <f t="shared" si="5"/>
        <v>0.03624178708713309</v>
      </c>
      <c r="V34" s="10">
        <f t="shared" si="5"/>
        <v>12.779350056566356</v>
      </c>
      <c r="W34" s="3">
        <f>0</f>
        <v>0</v>
      </c>
      <c r="Y34" s="3">
        <f t="shared" si="16"/>
        <v>5723.015058285691</v>
      </c>
      <c r="Z34" s="3">
        <f t="shared" si="17"/>
        <v>5723.015114949561</v>
      </c>
      <c r="AA34" s="3">
        <f t="shared" si="18"/>
        <v>5723.015284931485</v>
      </c>
      <c r="AB34" s="3">
        <f t="shared" si="19"/>
        <v>-5.008079418492428</v>
      </c>
      <c r="AC34" s="3">
        <f t="shared" si="20"/>
        <v>0</v>
      </c>
    </row>
    <row r="35" spans="1:29" ht="12.75">
      <c r="A35" s="10">
        <f t="shared" si="6"/>
        <v>0.11281273692191053</v>
      </c>
      <c r="B35" s="3">
        <f t="shared" si="0"/>
        <v>30</v>
      </c>
      <c r="C35" s="11">
        <f t="shared" si="7"/>
        <v>0.00011263417779122602</v>
      </c>
      <c r="D35" s="3">
        <f t="shared" si="8"/>
        <v>29.931076479918318</v>
      </c>
      <c r="E35" s="11">
        <f t="shared" si="9"/>
        <v>0.00011263417883135869</v>
      </c>
      <c r="F35" s="3">
        <f t="shared" si="10"/>
        <v>29.862153010382777</v>
      </c>
      <c r="G35" s="11">
        <f t="shared" si="11"/>
        <v>0.00011263418195156592</v>
      </c>
      <c r="H35" s="3">
        <f t="shared" si="12"/>
        <v>29.79322964193957</v>
      </c>
      <c r="I35" s="11">
        <f t="shared" si="13"/>
        <v>0.00011263418715127686</v>
      </c>
      <c r="J35" s="3">
        <f t="shared" si="14"/>
        <v>-10.080861434583777</v>
      </c>
      <c r="K35" s="1">
        <f>0</f>
        <v>0</v>
      </c>
      <c r="L35" s="10">
        <f t="shared" si="15"/>
        <v>0.11281273692191053</v>
      </c>
      <c r="N35" s="9">
        <f t="shared" si="1"/>
        <v>0.0001126353444329287</v>
      </c>
      <c r="O35" s="9">
        <f t="shared" si="2"/>
        <v>0.00011263534643815453</v>
      </c>
      <c r="P35" s="9">
        <f t="shared" si="3"/>
        <v>0.00011263535044822591</v>
      </c>
      <c r="Q35" s="9">
        <f t="shared" si="4"/>
        <v>0.00011263535646238283</v>
      </c>
      <c r="S35" s="10">
        <f t="shared" si="5"/>
        <v>0.03624157394646149</v>
      </c>
      <c r="T35" s="10">
        <f t="shared" si="5"/>
        <v>0.036241573851426075</v>
      </c>
      <c r="U35" s="10">
        <f t="shared" si="5"/>
        <v>0.03624157356633726</v>
      </c>
      <c r="V35" s="10">
        <f t="shared" si="5"/>
        <v>0.03624157309124726</v>
      </c>
      <c r="W35" s="3">
        <f>0</f>
        <v>0</v>
      </c>
      <c r="Y35" s="3">
        <f t="shared" si="16"/>
        <v>5723.133814907197</v>
      </c>
      <c r="Z35" s="3">
        <f t="shared" si="17"/>
        <v>5723.133867758104</v>
      </c>
      <c r="AA35" s="3">
        <f t="shared" si="18"/>
        <v>5723.134026301132</v>
      </c>
      <c r="AB35" s="3">
        <f t="shared" si="19"/>
        <v>5723.134290507273</v>
      </c>
      <c r="AC35" s="3">
        <f t="shared" si="20"/>
        <v>0</v>
      </c>
    </row>
    <row r="36" spans="1:29" ht="12.75">
      <c r="A36" s="10">
        <f t="shared" si="6"/>
        <v>0.11986353297952994</v>
      </c>
      <c r="B36" s="3">
        <f t="shared" si="0"/>
        <v>30</v>
      </c>
      <c r="C36" s="11">
        <f t="shared" si="7"/>
        <v>0.00011263650908215176</v>
      </c>
      <c r="D36" s="3">
        <f t="shared" si="8"/>
        <v>29.931075770661003</v>
      </c>
      <c r="E36" s="11">
        <f t="shared" si="9"/>
        <v>0.00011263651004730898</v>
      </c>
      <c r="F36" s="3">
        <f t="shared" si="10"/>
        <v>29.862151592002647</v>
      </c>
      <c r="G36" s="11">
        <f t="shared" si="11"/>
        <v>0.0001126365129425911</v>
      </c>
      <c r="H36" s="3">
        <f t="shared" si="12"/>
        <v>29.793227514705436</v>
      </c>
      <c r="I36" s="11">
        <f t="shared" si="13"/>
        <v>0.00011263651776742877</v>
      </c>
      <c r="J36" s="3">
        <f t="shared" si="14"/>
        <v>69.5983949295044</v>
      </c>
      <c r="K36" s="1">
        <f>0</f>
        <v>0</v>
      </c>
      <c r="L36" s="10">
        <f t="shared" si="15"/>
        <v>0.11986353297952994</v>
      </c>
      <c r="N36" s="9">
        <f t="shared" si="1"/>
        <v>0.00011263767270661051</v>
      </c>
      <c r="O36" s="9">
        <f t="shared" si="2"/>
        <v>0.0001126376745619521</v>
      </c>
      <c r="P36" s="9">
        <f t="shared" si="3"/>
        <v>0.00011263767827225668</v>
      </c>
      <c r="Q36" s="9">
        <f t="shared" si="4"/>
        <v>4.927366512061862E-08</v>
      </c>
      <c r="S36" s="10">
        <f t="shared" si="5"/>
        <v>0.036241360942292966</v>
      </c>
      <c r="T36" s="10">
        <f t="shared" si="5"/>
        <v>0.03624136085411002</v>
      </c>
      <c r="U36" s="10">
        <f t="shared" si="5"/>
        <v>0.03624136058957852</v>
      </c>
      <c r="V36" s="10">
        <f t="shared" si="5"/>
        <v>0.036241360148750484</v>
      </c>
      <c r="W36" s="3">
        <f>0</f>
        <v>0</v>
      </c>
      <c r="Y36" s="3">
        <f t="shared" si="16"/>
        <v>5723.252271757428</v>
      </c>
      <c r="Z36" s="3">
        <f t="shared" si="17"/>
        <v>5723.252320798705</v>
      </c>
      <c r="AA36" s="3">
        <f t="shared" si="18"/>
        <v>5723.252467912906</v>
      </c>
      <c r="AB36" s="3">
        <f t="shared" si="19"/>
        <v>5723.2527130711</v>
      </c>
      <c r="AC36" s="3">
        <f t="shared" si="20"/>
        <v>0</v>
      </c>
    </row>
    <row r="37" spans="1:29" ht="12.75">
      <c r="A37" s="10">
        <f t="shared" si="6"/>
        <v>0.12691432903714936</v>
      </c>
      <c r="B37" s="3">
        <f t="shared" si="0"/>
        <v>30</v>
      </c>
      <c r="C37" s="11">
        <f t="shared" si="7"/>
        <v>0.00011263883434370165</v>
      </c>
      <c r="D37" s="3">
        <f t="shared" si="8"/>
        <v>29.931075114418412</v>
      </c>
      <c r="E37" s="11">
        <f t="shared" si="9"/>
        <v>0.00011263883523395004</v>
      </c>
      <c r="F37" s="3">
        <f t="shared" si="10"/>
        <v>29.86215027965138</v>
      </c>
      <c r="G37" s="11">
        <f t="shared" si="11"/>
        <v>0.00011263883790450608</v>
      </c>
      <c r="H37" s="3">
        <f t="shared" si="12"/>
        <v>69.63325163418939</v>
      </c>
      <c r="I37" s="11">
        <f t="shared" si="13"/>
        <v>9.854750329125293E-08</v>
      </c>
      <c r="J37" s="3">
        <f t="shared" si="14"/>
        <v>69.63325155994845</v>
      </c>
      <c r="K37" s="1">
        <f>0</f>
        <v>0</v>
      </c>
      <c r="L37" s="10">
        <f t="shared" si="15"/>
        <v>0.12691432903714936</v>
      </c>
      <c r="N37" s="9">
        <f t="shared" si="1"/>
        <v>0.00011263999488628707</v>
      </c>
      <c r="O37" s="9">
        <f t="shared" si="2"/>
        <v>0.0001126399965918779</v>
      </c>
      <c r="P37" s="9">
        <f t="shared" si="3"/>
        <v>1.478214230635383E-07</v>
      </c>
      <c r="Q37" s="9">
        <f t="shared" si="4"/>
        <v>4.927383817057022E-08</v>
      </c>
      <c r="S37" s="10">
        <f aca="true" t="shared" si="21" ref="S37:V100">(((64/ABS(Y37))^8)+9.5*(LN($E$10+5.74/(ABS(Y37)^0.9))-((2500/ABS(Y37))^6))^(-16))^0.125</f>
        <v>0.03624114849400108</v>
      </c>
      <c r="T37" s="10">
        <f t="shared" si="21"/>
        <v>0.03624114841266418</v>
      </c>
      <c r="U37" s="10">
        <f t="shared" si="21"/>
        <v>0.036241148168670835</v>
      </c>
      <c r="V37" s="10">
        <f t="shared" si="21"/>
        <v>12.781170866430237</v>
      </c>
      <c r="W37" s="3">
        <f>0</f>
        <v>0</v>
      </c>
      <c r="Y37" s="3">
        <f t="shared" si="16"/>
        <v>5723.370422244835</v>
      </c>
      <c r="Z37" s="3">
        <f t="shared" si="17"/>
        <v>5723.370467479867</v>
      </c>
      <c r="AA37" s="3">
        <f t="shared" si="18"/>
        <v>5723.370603175354</v>
      </c>
      <c r="AB37" s="3">
        <f t="shared" si="19"/>
        <v>5.00736596582838</v>
      </c>
      <c r="AC37" s="3">
        <f t="shared" si="20"/>
        <v>0</v>
      </c>
    </row>
    <row r="38" spans="1:29" ht="12.75">
      <c r="A38" s="10">
        <f t="shared" si="6"/>
        <v>0.13396512509476877</v>
      </c>
      <c r="B38" s="3">
        <f t="shared" si="0"/>
        <v>30</v>
      </c>
      <c r="C38" s="11">
        <f t="shared" si="7"/>
        <v>0.00011264115344672765</v>
      </c>
      <c r="D38" s="3">
        <f t="shared" si="8"/>
        <v>29.93107451114333</v>
      </c>
      <c r="E38" s="11">
        <f t="shared" si="9"/>
        <v>0.00011264115426213401</v>
      </c>
      <c r="F38" s="3">
        <f t="shared" si="10"/>
        <v>69.6681085585852</v>
      </c>
      <c r="G38" s="11">
        <f t="shared" si="11"/>
        <v>1.9709533298859967E-07</v>
      </c>
      <c r="H38" s="3">
        <f t="shared" si="12"/>
        <v>69.66810835470487</v>
      </c>
      <c r="I38" s="11">
        <f t="shared" si="13"/>
        <v>9.854775794266528E-08</v>
      </c>
      <c r="J38" s="3">
        <f t="shared" si="14"/>
        <v>69.6681083128096</v>
      </c>
      <c r="K38" s="1">
        <f>0</f>
        <v>0</v>
      </c>
      <c r="L38" s="10">
        <f t="shared" si="15"/>
        <v>0.13396512509476877</v>
      </c>
      <c r="N38" s="9">
        <f t="shared" si="1"/>
        <v>0.00011264231084309841</v>
      </c>
      <c r="O38" s="9">
        <f t="shared" si="2"/>
        <v>2.4636914161698114E-07</v>
      </c>
      <c r="P38" s="9">
        <f t="shared" si="3"/>
        <v>1.47821667867454E-07</v>
      </c>
      <c r="Q38" s="9">
        <f t="shared" si="4"/>
        <v>4.927391977205435E-08</v>
      </c>
      <c r="S38" s="10">
        <f t="shared" si="21"/>
        <v>0.03624093661334626</v>
      </c>
      <c r="T38" s="10">
        <f t="shared" si="21"/>
        <v>0.036240936538849015</v>
      </c>
      <c r="U38" s="10">
        <f t="shared" si="21"/>
        <v>6.390574849879649</v>
      </c>
      <c r="V38" s="10">
        <f t="shared" si="21"/>
        <v>12.781137839365183</v>
      </c>
      <c r="W38" s="3">
        <f>0</f>
        <v>0</v>
      </c>
      <c r="Y38" s="3">
        <f t="shared" si="16"/>
        <v>5723.488259807186</v>
      </c>
      <c r="Z38" s="3">
        <f t="shared" si="17"/>
        <v>5723.488301239368</v>
      </c>
      <c r="AA38" s="3">
        <f t="shared" si="18"/>
        <v>10.014748516904591</v>
      </c>
      <c r="AB38" s="3">
        <f t="shared" si="19"/>
        <v>5.007378905099014</v>
      </c>
      <c r="AC38" s="3">
        <f t="shared" si="20"/>
        <v>0</v>
      </c>
    </row>
    <row r="39" spans="1:29" ht="12.75">
      <c r="A39" s="10">
        <f t="shared" si="6"/>
        <v>0.14101592115238817</v>
      </c>
      <c r="B39" s="3">
        <f t="shared" si="0"/>
        <v>30</v>
      </c>
      <c r="C39" s="11">
        <f t="shared" si="7"/>
        <v>0.00011264346626265725</v>
      </c>
      <c r="D39" s="3">
        <f t="shared" si="8"/>
        <v>69.70296554818398</v>
      </c>
      <c r="E39" s="11">
        <f t="shared" si="9"/>
        <v>2.95642757499881E-07</v>
      </c>
      <c r="F39" s="3">
        <f t="shared" si="10"/>
        <v>69.70296523978875</v>
      </c>
      <c r="G39" s="11">
        <f t="shared" si="11"/>
        <v>1.9709547649561855E-07</v>
      </c>
      <c r="H39" s="3">
        <f t="shared" si="12"/>
        <v>69.70296513294579</v>
      </c>
      <c r="I39" s="11">
        <f t="shared" si="13"/>
        <v>9.85478296967781E-08</v>
      </c>
      <c r="J39" s="3">
        <f t="shared" si="14"/>
        <v>69.70296512339635</v>
      </c>
      <c r="K39" s="1">
        <f>0</f>
        <v>0</v>
      </c>
      <c r="L39" s="10">
        <f t="shared" si="15"/>
        <v>0.14101592115238817</v>
      </c>
      <c r="N39" s="9">
        <f t="shared" si="1"/>
        <v>3.449160891894125E-07</v>
      </c>
      <c r="O39" s="9">
        <f t="shared" si="2"/>
        <v>2.4636909237863515E-07</v>
      </c>
      <c r="P39" s="9">
        <f t="shared" si="3"/>
        <v>1.4782163832497814E-07</v>
      </c>
      <c r="Q39" s="9">
        <f t="shared" si="4"/>
        <v>4.9273909924716035E-08</v>
      </c>
      <c r="S39" s="10">
        <f t="shared" si="21"/>
        <v>0.03624072531203541</v>
      </c>
      <c r="T39" s="10">
        <f t="shared" si="21"/>
        <v>4.260386720368439</v>
      </c>
      <c r="U39" s="10">
        <f t="shared" si="21"/>
        <v>6.390570196843659</v>
      </c>
      <c r="V39" s="10">
        <f t="shared" si="21"/>
        <v>12.781128533232216</v>
      </c>
      <c r="W39" s="3">
        <f>0</f>
        <v>0</v>
      </c>
      <c r="Y39" s="3">
        <f t="shared" si="16"/>
        <v>5723.605777911494</v>
      </c>
      <c r="Z39" s="3">
        <f t="shared" si="17"/>
        <v>15.022110479788855</v>
      </c>
      <c r="AA39" s="3">
        <f t="shared" si="18"/>
        <v>10.014755808739881</v>
      </c>
      <c r="AB39" s="3">
        <f t="shared" si="19"/>
        <v>5.007382551047317</v>
      </c>
      <c r="AC39" s="3">
        <f t="shared" si="20"/>
        <v>0</v>
      </c>
    </row>
    <row r="40" spans="1:29" ht="12.75">
      <c r="A40" s="10">
        <f t="shared" si="6"/>
        <v>0.14806671721000758</v>
      </c>
      <c r="B40" s="3">
        <f t="shared" si="0"/>
        <v>30</v>
      </c>
      <c r="C40" s="11">
        <f t="shared" si="7"/>
        <v>-0.00011195304627126871</v>
      </c>
      <c r="D40" s="3">
        <f t="shared" si="8"/>
        <v>69.73782206069224</v>
      </c>
      <c r="E40" s="11">
        <f t="shared" si="9"/>
        <v>2.9564242406893633E-07</v>
      </c>
      <c r="F40" s="3">
        <f t="shared" si="10"/>
        <v>69.73782191402584</v>
      </c>
      <c r="G40" s="11">
        <f t="shared" si="11"/>
        <v>1.9709525420832175E-07</v>
      </c>
      <c r="H40" s="3">
        <f t="shared" si="12"/>
        <v>69.7378219042205</v>
      </c>
      <c r="I40" s="11">
        <f t="shared" si="13"/>
        <v>9.854771855300172E-08</v>
      </c>
      <c r="J40" s="3">
        <f t="shared" si="14"/>
        <v>69.73782192701701</v>
      </c>
      <c r="K40" s="1">
        <f>0</f>
        <v>0</v>
      </c>
      <c r="L40" s="10">
        <f t="shared" si="15"/>
        <v>0.14806671721000758</v>
      </c>
      <c r="N40" s="9">
        <f t="shared" si="1"/>
        <v>-0.00011195478819855791</v>
      </c>
      <c r="O40" s="9">
        <f t="shared" si="2"/>
        <v>2.463685858995579E-07</v>
      </c>
      <c r="P40" s="9">
        <f t="shared" si="3"/>
        <v>1.478213344366738E-07</v>
      </c>
      <c r="Q40" s="9">
        <f t="shared" si="4"/>
        <v>4.927380862834079E-08</v>
      </c>
      <c r="S40" s="10">
        <f t="shared" si="21"/>
        <v>0.0363040218559826</v>
      </c>
      <c r="T40" s="10">
        <f t="shared" si="21"/>
        <v>4.260391525310671</v>
      </c>
      <c r="U40" s="10">
        <f t="shared" si="21"/>
        <v>6.390577404234724</v>
      </c>
      <c r="V40" s="10">
        <f t="shared" si="21"/>
        <v>12.781142948004193</v>
      </c>
      <c r="W40" s="3">
        <f>0</f>
        <v>0</v>
      </c>
      <c r="Y40" s="3">
        <f t="shared" si="16"/>
        <v>-5688.524365886383</v>
      </c>
      <c r="Z40" s="3">
        <f t="shared" si="17"/>
        <v>15.022093537596424</v>
      </c>
      <c r="AA40" s="3">
        <f t="shared" si="18"/>
        <v>10.014744513944908</v>
      </c>
      <c r="AB40" s="3">
        <f t="shared" si="19"/>
        <v>5.007376903643329</v>
      </c>
      <c r="AC40" s="3">
        <f t="shared" si="20"/>
        <v>0</v>
      </c>
    </row>
    <row r="41" spans="1:29" ht="12.75">
      <c r="A41" s="10">
        <f t="shared" si="6"/>
        <v>0.155117513267627</v>
      </c>
      <c r="B41" s="3">
        <f t="shared" si="0"/>
        <v>30</v>
      </c>
      <c r="C41" s="11">
        <f t="shared" si="7"/>
        <v>-0.00011195652716881091</v>
      </c>
      <c r="D41" s="3">
        <f t="shared" si="8"/>
        <v>30.068510690023018</v>
      </c>
      <c r="E41" s="11">
        <f t="shared" si="9"/>
        <v>-0.00011195652893089173</v>
      </c>
      <c r="F41" s="3">
        <f t="shared" si="10"/>
        <v>69.77267851660572</v>
      </c>
      <c r="G41" s="11">
        <f t="shared" si="11"/>
        <v>1.9709466612878682E-07</v>
      </c>
      <c r="H41" s="3">
        <f t="shared" si="12"/>
        <v>69.77267860383755</v>
      </c>
      <c r="I41" s="11">
        <f t="shared" si="13"/>
        <v>9.854742451224014E-08</v>
      </c>
      <c r="J41" s="3">
        <f t="shared" si="14"/>
        <v>69.77267865897971</v>
      </c>
      <c r="K41" s="1">
        <f>0</f>
        <v>0</v>
      </c>
      <c r="L41" s="10">
        <f t="shared" si="15"/>
        <v>0.155117513267627</v>
      </c>
      <c r="N41" s="9">
        <f t="shared" si="1"/>
        <v>-0.00011195826494758677</v>
      </c>
      <c r="O41" s="9">
        <f t="shared" si="2"/>
        <v>-0.00011195826835939902</v>
      </c>
      <c r="P41" s="9">
        <f t="shared" si="3"/>
        <v>1.47820756204996E-07</v>
      </c>
      <c r="Q41" s="9">
        <f t="shared" si="4"/>
        <v>4.927361588396319E-08</v>
      </c>
      <c r="S41" s="10">
        <f t="shared" si="21"/>
        <v>0.03630370162972139</v>
      </c>
      <c r="T41" s="10">
        <f t="shared" si="21"/>
        <v>0.03630370146762106</v>
      </c>
      <c r="U41" s="10">
        <f t="shared" si="21"/>
        <v>6.390596472065738</v>
      </c>
      <c r="V41" s="10">
        <f t="shared" si="21"/>
        <v>12.78118108372438</v>
      </c>
      <c r="W41" s="3">
        <f>0</f>
        <v>0</v>
      </c>
      <c r="Y41" s="3">
        <f t="shared" si="16"/>
        <v>-5688.701236200711</v>
      </c>
      <c r="Z41" s="3">
        <f t="shared" si="17"/>
        <v>-5688.701325735029</v>
      </c>
      <c r="AA41" s="3">
        <f t="shared" si="18"/>
        <v>10.01471463262524</v>
      </c>
      <c r="AB41" s="3">
        <f t="shared" si="19"/>
        <v>5.007361962932982</v>
      </c>
      <c r="AC41" s="3">
        <f t="shared" si="20"/>
        <v>0</v>
      </c>
    </row>
    <row r="42" spans="1:29" ht="12.75">
      <c r="A42" s="10">
        <f t="shared" si="6"/>
        <v>0.1621683093252464</v>
      </c>
      <c r="B42" s="3">
        <f t="shared" si="0"/>
        <v>30</v>
      </c>
      <c r="C42" s="11">
        <f t="shared" si="7"/>
        <v>-0.00011195999977627723</v>
      </c>
      <c r="D42" s="3">
        <f t="shared" si="8"/>
        <v>30.068511896796227</v>
      </c>
      <c r="E42" s="11">
        <f t="shared" si="9"/>
        <v>-0.00011196000142610399</v>
      </c>
      <c r="F42" s="3">
        <f t="shared" si="10"/>
        <v>30.137023718183116</v>
      </c>
      <c r="G42" s="11">
        <f t="shared" si="11"/>
        <v>-0.00011196000637530002</v>
      </c>
      <c r="H42" s="3">
        <f t="shared" si="12"/>
        <v>69.80753516710605</v>
      </c>
      <c r="I42" s="11">
        <f t="shared" si="13"/>
        <v>9.854694757708477E-08</v>
      </c>
      <c r="J42" s="3">
        <f t="shared" si="14"/>
        <v>69.80753525459332</v>
      </c>
      <c r="K42" s="1">
        <f>0</f>
        <v>0</v>
      </c>
      <c r="L42" s="10">
        <f t="shared" si="15"/>
        <v>0.1621683093252464</v>
      </c>
      <c r="N42" s="9">
        <f t="shared" si="1"/>
        <v>-0.00011196173330827118</v>
      </c>
      <c r="O42" s="9">
        <f t="shared" si="2"/>
        <v>-0.00011196173649567224</v>
      </c>
      <c r="P42" s="9">
        <f t="shared" si="3"/>
        <v>-0.00011196174286990668</v>
      </c>
      <c r="Q42" s="9">
        <f t="shared" si="4"/>
        <v>4.9273331693240534E-08</v>
      </c>
      <c r="S42" s="10">
        <f t="shared" si="21"/>
        <v>0.036303382177260146</v>
      </c>
      <c r="T42" s="10">
        <f t="shared" si="21"/>
        <v>0.03630338202549178</v>
      </c>
      <c r="U42" s="10">
        <f t="shared" si="21"/>
        <v>0.03630338157021278</v>
      </c>
      <c r="V42" s="10">
        <f t="shared" si="21"/>
        <v>12.781242940481345</v>
      </c>
      <c r="W42" s="3">
        <f>0</f>
        <v>0</v>
      </c>
      <c r="Y42" s="3">
        <f t="shared" si="16"/>
        <v>-5688.8776852822075</v>
      </c>
      <c r="Z42" s="3">
        <f t="shared" si="17"/>
        <v>-5688.877769112706</v>
      </c>
      <c r="AA42" s="3">
        <f t="shared" si="18"/>
        <v>-5688.87802058976</v>
      </c>
      <c r="AB42" s="3">
        <f t="shared" si="19"/>
        <v>5.007337729047951</v>
      </c>
      <c r="AC42" s="3">
        <f t="shared" si="20"/>
        <v>0</v>
      </c>
    </row>
    <row r="43" spans="1:29" ht="12.75">
      <c r="A43" s="10">
        <f t="shared" si="6"/>
        <v>0.1692191053828658</v>
      </c>
      <c r="B43" s="3">
        <f t="shared" si="0"/>
        <v>30</v>
      </c>
      <c r="C43" s="11">
        <f t="shared" si="7"/>
        <v>-0.00011196346389729807</v>
      </c>
      <c r="D43" s="3">
        <f t="shared" si="8"/>
        <v>30.068513024194193</v>
      </c>
      <c r="E43" s="11">
        <f t="shared" si="9"/>
        <v>-0.0001119634654349676</v>
      </c>
      <c r="F43" s="3">
        <f t="shared" si="10"/>
        <v>30.137025972778257</v>
      </c>
      <c r="G43" s="11">
        <f t="shared" si="11"/>
        <v>-0.00011196347004769284</v>
      </c>
      <c r="H43" s="3">
        <f t="shared" si="12"/>
        <v>30.20553877014207</v>
      </c>
      <c r="I43" s="11">
        <f t="shared" si="13"/>
        <v>-0.0001119634777346238</v>
      </c>
      <c r="J43" s="3">
        <f t="shared" si="14"/>
        <v>69.84239164916787</v>
      </c>
      <c r="K43" s="1">
        <f>0</f>
        <v>0</v>
      </c>
      <c r="L43" s="10">
        <f t="shared" si="15"/>
        <v>0.1692191053828658</v>
      </c>
      <c r="N43" s="9">
        <f t="shared" si="1"/>
        <v>-0.00011196519308467295</v>
      </c>
      <c r="O43" s="9">
        <f t="shared" si="2"/>
        <v>-0.0001119651960478571</v>
      </c>
      <c r="P43" s="9">
        <f t="shared" si="3"/>
        <v>-0.00011196520197365964</v>
      </c>
      <c r="Q43" s="9">
        <f t="shared" si="4"/>
        <v>-0.00011196521086095034</v>
      </c>
      <c r="S43" s="10">
        <f t="shared" si="21"/>
        <v>0.03630306351658247</v>
      </c>
      <c r="T43" s="10">
        <f t="shared" si="21"/>
        <v>0.0363030633751364</v>
      </c>
      <c r="U43" s="10">
        <f t="shared" si="21"/>
        <v>0.0363030629508243</v>
      </c>
      <c r="V43" s="10">
        <f t="shared" si="21"/>
        <v>0.036303062243724336</v>
      </c>
      <c r="W43" s="3">
        <f>0</f>
        <v>0</v>
      </c>
      <c r="Y43" s="3">
        <f t="shared" si="16"/>
        <v>-5689.053703153</v>
      </c>
      <c r="Z43" s="3">
        <f t="shared" si="17"/>
        <v>-5689.0537812846</v>
      </c>
      <c r="AA43" s="3">
        <f t="shared" si="18"/>
        <v>-5689.054015665001</v>
      </c>
      <c r="AB43" s="3">
        <f t="shared" si="19"/>
        <v>-5689.054406251015</v>
      </c>
      <c r="AC43" s="3">
        <f t="shared" si="20"/>
        <v>0</v>
      </c>
    </row>
    <row r="44" spans="1:29" ht="12.75">
      <c r="A44" s="10">
        <f t="shared" si="6"/>
        <v>0.1762699014404852</v>
      </c>
      <c r="B44" s="3">
        <f t="shared" si="0"/>
        <v>30</v>
      </c>
      <c r="C44" s="11">
        <f t="shared" si="7"/>
        <v>-0.00011196691933636588</v>
      </c>
      <c r="D44" s="3">
        <f t="shared" si="8"/>
        <v>30.068514072285623</v>
      </c>
      <c r="E44" s="11">
        <f t="shared" si="9"/>
        <v>-0.00011196692076197566</v>
      </c>
      <c r="F44" s="3">
        <f t="shared" si="10"/>
        <v>30.13702806876104</v>
      </c>
      <c r="G44" s="11">
        <f t="shared" si="11"/>
        <v>-0.00011196692503852259</v>
      </c>
      <c r="H44" s="3">
        <f t="shared" si="12"/>
        <v>30.205541913616408</v>
      </c>
      <c r="I44" s="11">
        <f t="shared" si="13"/>
        <v>-0.00011196693216516067</v>
      </c>
      <c r="J44" s="3">
        <f t="shared" si="14"/>
        <v>-9.362797735821804</v>
      </c>
      <c r="K44" s="1">
        <f>0</f>
        <v>0</v>
      </c>
      <c r="L44" s="10">
        <f t="shared" si="15"/>
        <v>0.1762699014404852</v>
      </c>
      <c r="N44" s="9">
        <f t="shared" si="1"/>
        <v>-0.00011196864408171527</v>
      </c>
      <c r="O44" s="9">
        <f t="shared" si="2"/>
        <v>-0.00011196864682087812</v>
      </c>
      <c r="P44" s="9">
        <f t="shared" si="3"/>
        <v>-0.00011196865229864104</v>
      </c>
      <c r="Q44" s="9">
        <f t="shared" si="4"/>
        <v>-4.9262980741136964E-08</v>
      </c>
      <c r="S44" s="10">
        <f t="shared" si="21"/>
        <v>0.036302745665590344</v>
      </c>
      <c r="T44" s="10">
        <f t="shared" si="21"/>
        <v>0.03630274553445689</v>
      </c>
      <c r="U44" s="10">
        <f t="shared" si="21"/>
        <v>0.03630274514108255</v>
      </c>
      <c r="V44" s="10">
        <f t="shared" si="21"/>
        <v>0.03630274448554519</v>
      </c>
      <c r="W44" s="3">
        <f>0</f>
        <v>0</v>
      </c>
      <c r="Y44" s="3">
        <f t="shared" si="16"/>
        <v>-5689.229279879019</v>
      </c>
      <c r="Z44" s="3">
        <f t="shared" si="17"/>
        <v>-5689.229352316672</v>
      </c>
      <c r="AA44" s="3">
        <f t="shared" si="18"/>
        <v>-5689.229569615282</v>
      </c>
      <c r="AB44" s="3">
        <f t="shared" si="19"/>
        <v>-5689.229931731864</v>
      </c>
      <c r="AC44" s="3">
        <f t="shared" si="20"/>
        <v>0</v>
      </c>
    </row>
    <row r="45" spans="1:29" ht="12.75">
      <c r="A45" s="10">
        <f t="shared" si="6"/>
        <v>0.18332069749810462</v>
      </c>
      <c r="B45" s="3">
        <f t="shared" si="0"/>
        <v>30</v>
      </c>
      <c r="C45" s="11">
        <f t="shared" si="7"/>
        <v>-0.00011197036589883384</v>
      </c>
      <c r="D45" s="3">
        <f t="shared" si="8"/>
        <v>30.068515041139726</v>
      </c>
      <c r="E45" s="11">
        <f t="shared" si="9"/>
        <v>-0.000111970367212482</v>
      </c>
      <c r="F45" s="3">
        <f t="shared" si="10"/>
        <v>30.137030006270205</v>
      </c>
      <c r="G45" s="11">
        <f t="shared" si="11"/>
        <v>-0.0001119703711531461</v>
      </c>
      <c r="H45" s="3">
        <f t="shared" si="12"/>
        <v>-9.39764691727935</v>
      </c>
      <c r="I45" s="11">
        <f t="shared" si="13"/>
        <v>-9.852623349507772E-08</v>
      </c>
      <c r="J45" s="3">
        <f t="shared" si="14"/>
        <v>-9.397646808040468</v>
      </c>
      <c r="K45" s="1">
        <f>0</f>
        <v>0</v>
      </c>
      <c r="L45" s="10">
        <f t="shared" si="15"/>
        <v>0.18332069749810462</v>
      </c>
      <c r="N45" s="9">
        <f t="shared" si="1"/>
        <v>-0.00011197208610518112</v>
      </c>
      <c r="O45" s="9">
        <f t="shared" si="2"/>
        <v>-0.00011197208862052068</v>
      </c>
      <c r="P45" s="9">
        <f t="shared" si="3"/>
        <v>-1.477896306381993E-07</v>
      </c>
      <c r="Q45" s="9">
        <f t="shared" si="4"/>
        <v>-4.926325275383315E-08</v>
      </c>
      <c r="S45" s="10">
        <f t="shared" si="21"/>
        <v>0.03630242864210433</v>
      </c>
      <c r="T45" s="10">
        <f t="shared" si="21"/>
        <v>0.036302428521273744</v>
      </c>
      <c r="U45" s="10">
        <f t="shared" si="21"/>
        <v>0.036302428158807826</v>
      </c>
      <c r="V45" s="10">
        <f t="shared" si="21"/>
        <v>12.783930059485382</v>
      </c>
      <c r="W45" s="3">
        <f>0</f>
        <v>0</v>
      </c>
      <c r="Y45" s="3">
        <f t="shared" si="16"/>
        <v>-5689.404405569927</v>
      </c>
      <c r="Z45" s="3">
        <f t="shared" si="17"/>
        <v>-5689.40447231862</v>
      </c>
      <c r="AA45" s="3">
        <f t="shared" si="18"/>
        <v>-5689.404672550454</v>
      </c>
      <c r="AB45" s="3">
        <f t="shared" si="19"/>
        <v>-5.006285211370776</v>
      </c>
      <c r="AC45" s="3">
        <f t="shared" si="20"/>
        <v>0</v>
      </c>
    </row>
    <row r="46" spans="1:29" ht="12.75">
      <c r="A46" s="10">
        <f t="shared" si="6"/>
        <v>0.19037149355572403</v>
      </c>
      <c r="B46" s="3">
        <f t="shared" si="0"/>
        <v>30</v>
      </c>
      <c r="C46" s="11">
        <f t="shared" si="7"/>
        <v>-0.00011197380339091416</v>
      </c>
      <c r="D46" s="3">
        <f t="shared" si="8"/>
        <v>30.068515930826525</v>
      </c>
      <c r="E46" s="11">
        <f t="shared" si="9"/>
        <v>-0.00011197380459270052</v>
      </c>
      <c r="F46" s="3">
        <f t="shared" si="10"/>
        <v>-9.432496407235387</v>
      </c>
      <c r="G46" s="11">
        <f t="shared" si="11"/>
        <v>-1.9705304454513808E-07</v>
      </c>
      <c r="H46" s="3">
        <f t="shared" si="12"/>
        <v>-9.432496136781234</v>
      </c>
      <c r="I46" s="11">
        <f t="shared" si="13"/>
        <v>-9.852664989664413E-08</v>
      </c>
      <c r="J46" s="3">
        <f t="shared" si="14"/>
        <v>-9.432496072683337</v>
      </c>
      <c r="K46" s="1">
        <f>0</f>
        <v>0</v>
      </c>
      <c r="L46" s="10">
        <f t="shared" si="15"/>
        <v>0.19037149355572403</v>
      </c>
      <c r="N46" s="9">
        <f t="shared" si="1"/>
        <v>-0.000111975518961713</v>
      </c>
      <c r="O46" s="9">
        <f t="shared" si="2"/>
        <v>-2.4631634758976107E-07</v>
      </c>
      <c r="P46" s="9">
        <f t="shared" si="3"/>
        <v>-1.477900638030956E-07</v>
      </c>
      <c r="Q46" s="9">
        <f t="shared" si="4"/>
        <v>-4.9263397142758794E-08</v>
      </c>
      <c r="S46" s="10">
        <f t="shared" si="21"/>
        <v>0.036302112463863674</v>
      </c>
      <c r="T46" s="10">
        <f t="shared" si="21"/>
        <v>0.03630211235332605</v>
      </c>
      <c r="U46" s="10">
        <f t="shared" si="21"/>
        <v>6.391946295136179</v>
      </c>
      <c r="V46" s="10">
        <f t="shared" si="21"/>
        <v>12.783876030971197</v>
      </c>
      <c r="W46" s="3">
        <f>0</f>
        <v>0</v>
      </c>
      <c r="Y46" s="3">
        <f t="shared" si="16"/>
        <v>-5689.579070379038</v>
      </c>
      <c r="Z46" s="3">
        <f t="shared" si="17"/>
        <v>-5689.579131443844</v>
      </c>
      <c r="AA46" s="3">
        <f t="shared" si="18"/>
        <v>-10.012599769290848</v>
      </c>
      <c r="AB46" s="3">
        <f t="shared" si="19"/>
        <v>-5.006306369441372</v>
      </c>
      <c r="AC46" s="3">
        <f t="shared" si="20"/>
        <v>0</v>
      </c>
    </row>
    <row r="47" spans="1:29" ht="12.75">
      <c r="A47" s="10">
        <f t="shared" si="6"/>
        <v>0.19742228961334343</v>
      </c>
      <c r="B47" s="3">
        <f t="shared" si="0"/>
        <v>30</v>
      </c>
      <c r="C47" s="11">
        <f t="shared" si="7"/>
        <v>-0.00011197723161967867</v>
      </c>
      <c r="D47" s="3">
        <f t="shared" si="8"/>
        <v>-9.46734594877136</v>
      </c>
      <c r="E47" s="11">
        <f t="shared" si="9"/>
        <v>-2.955794121460694E-07</v>
      </c>
      <c r="F47" s="3">
        <f t="shared" si="10"/>
        <v>-9.467345593454505</v>
      </c>
      <c r="G47" s="11">
        <f t="shared" si="11"/>
        <v>-1.9705336684722955E-07</v>
      </c>
      <c r="H47" s="3">
        <f t="shared" si="12"/>
        <v>-9.467345458424502</v>
      </c>
      <c r="I47" s="11">
        <f t="shared" si="13"/>
        <v>-9.852681104909114E-08</v>
      </c>
      <c r="J47" s="3">
        <f t="shared" si="14"/>
        <v>-9.467345439468222</v>
      </c>
      <c r="K47" s="1">
        <f>0</f>
        <v>0</v>
      </c>
      <c r="L47" s="10">
        <f t="shared" si="15"/>
        <v>0.19742228961334343</v>
      </c>
      <c r="N47" s="9">
        <f t="shared" si="1"/>
        <v>-3.448421105901161E-07</v>
      </c>
      <c r="O47" s="9">
        <f t="shared" si="2"/>
        <v>-2.4631643140338755E-07</v>
      </c>
      <c r="P47" s="9">
        <f t="shared" si="3"/>
        <v>-1.477901140931676E-07</v>
      </c>
      <c r="Q47" s="9">
        <f t="shared" si="4"/>
        <v>-4.92634139063262E-08</v>
      </c>
      <c r="S47" s="10">
        <f t="shared" si="21"/>
        <v>0.03630179714852635</v>
      </c>
      <c r="T47" s="10">
        <f t="shared" si="21"/>
        <v>4.26129975995471</v>
      </c>
      <c r="U47" s="10">
        <f t="shared" si="21"/>
        <v>6.391935840416768</v>
      </c>
      <c r="V47" s="10">
        <f t="shared" si="21"/>
        <v>12.783855121404727</v>
      </c>
      <c r="W47" s="3">
        <f>0</f>
        <v>0</v>
      </c>
      <c r="Y47" s="3">
        <f t="shared" si="16"/>
        <v>-5689.753264503345</v>
      </c>
      <c r="Z47" s="3">
        <f t="shared" si="17"/>
        <v>-15.018891794807743</v>
      </c>
      <c r="AA47" s="3">
        <f t="shared" si="18"/>
        <v>-10.012616146007352</v>
      </c>
      <c r="AB47" s="3">
        <f t="shared" si="19"/>
        <v>-5.006314557870825</v>
      </c>
      <c r="AC47" s="3">
        <f t="shared" si="20"/>
        <v>0</v>
      </c>
    </row>
    <row r="48" spans="1:29" ht="12.75">
      <c r="A48" s="10">
        <f t="shared" si="6"/>
        <v>0.20447308567096284</v>
      </c>
      <c r="B48" s="3">
        <f t="shared" si="0"/>
        <v>30</v>
      </c>
      <c r="C48" s="11">
        <f t="shared" si="7"/>
        <v>0.00011128696319775276</v>
      </c>
      <c r="D48" s="3">
        <f t="shared" si="8"/>
        <v>-9.502194921140866</v>
      </c>
      <c r="E48" s="11">
        <f t="shared" si="9"/>
        <v>-2.95579129848076E-07</v>
      </c>
      <c r="F48" s="3">
        <f t="shared" si="10"/>
        <v>-9.502194791531123</v>
      </c>
      <c r="G48" s="11">
        <f t="shared" si="11"/>
        <v>-1.970531786496067E-07</v>
      </c>
      <c r="H48" s="3">
        <f t="shared" si="12"/>
        <v>-9.502194791926277</v>
      </c>
      <c r="I48" s="11">
        <f t="shared" si="13"/>
        <v>-9.852671695047423E-08</v>
      </c>
      <c r="J48" s="3">
        <f t="shared" si="14"/>
        <v>-9.502194818111803</v>
      </c>
      <c r="K48" s="1">
        <f>0</f>
        <v>0</v>
      </c>
      <c r="L48" s="10">
        <f t="shared" si="15"/>
        <v>0.20447308567096284</v>
      </c>
      <c r="N48" s="9">
        <f t="shared" si="1"/>
        <v>0.00011128925823019756</v>
      </c>
      <c r="O48" s="9">
        <f t="shared" si="2"/>
        <v>-2.4631587709533014E-07</v>
      </c>
      <c r="P48" s="9">
        <f t="shared" si="3"/>
        <v>-1.4778978150728544E-07</v>
      </c>
      <c r="Q48" s="9">
        <f t="shared" si="4"/>
        <v>-4.926330304418839E-08</v>
      </c>
      <c r="S48" s="10">
        <f t="shared" si="21"/>
        <v>0.036365504492664506</v>
      </c>
      <c r="T48" s="10">
        <f t="shared" si="21"/>
        <v>4.261303829783227</v>
      </c>
      <c r="U48" s="10">
        <f t="shared" si="21"/>
        <v>6.391941945099467</v>
      </c>
      <c r="V48" s="10">
        <f t="shared" si="21"/>
        <v>12.783867330713257</v>
      </c>
      <c r="W48" s="3">
        <f>0</f>
        <v>0</v>
      </c>
      <c r="Y48" s="3">
        <f t="shared" si="16"/>
        <v>5654.67955397998</v>
      </c>
      <c r="Z48" s="3">
        <f t="shared" si="17"/>
        <v>-15.018877450767384</v>
      </c>
      <c r="AA48" s="3">
        <f t="shared" si="18"/>
        <v>-10.012606583366594</v>
      </c>
      <c r="AB48" s="3">
        <f t="shared" si="19"/>
        <v>-5.006309776560331</v>
      </c>
      <c r="AC48" s="3">
        <f t="shared" si="20"/>
        <v>0</v>
      </c>
    </row>
    <row r="49" spans="1:29" ht="12.75">
      <c r="A49" s="10">
        <f t="shared" si="6"/>
        <v>0.21152388172858225</v>
      </c>
      <c r="B49" s="3">
        <f t="shared" si="0"/>
        <v>30</v>
      </c>
      <c r="C49" s="11">
        <f t="shared" si="7"/>
        <v>0.00011129154938981428</v>
      </c>
      <c r="D49" s="3">
        <f t="shared" si="8"/>
        <v>29.93189568403053</v>
      </c>
      <c r="E49" s="11">
        <f t="shared" si="9"/>
        <v>0.00011129155170872297</v>
      </c>
      <c r="F49" s="3">
        <f t="shared" si="10"/>
        <v>-9.537043911183686</v>
      </c>
      <c r="G49" s="11">
        <f t="shared" si="11"/>
        <v>-1.9705247995405445E-07</v>
      </c>
      <c r="H49" s="3">
        <f t="shared" si="12"/>
        <v>-9.537044047003407</v>
      </c>
      <c r="I49" s="11">
        <f t="shared" si="13"/>
        <v>-9.852636760126046E-08</v>
      </c>
      <c r="J49" s="3">
        <f t="shared" si="14"/>
        <v>-9.53704411833052</v>
      </c>
      <c r="K49" s="1">
        <f>0</f>
        <v>0</v>
      </c>
      <c r="L49" s="10">
        <f t="shared" si="15"/>
        <v>0.21152388172858225</v>
      </c>
      <c r="N49" s="9">
        <f t="shared" si="1"/>
        <v>0.00011129383900001076</v>
      </c>
      <c r="O49" s="9">
        <f t="shared" si="2"/>
        <v>0.00011129384348857108</v>
      </c>
      <c r="P49" s="9">
        <f t="shared" si="3"/>
        <v>-1.4778906604883256E-07</v>
      </c>
      <c r="Q49" s="9">
        <f t="shared" si="4"/>
        <v>-4.926306455715893E-08</v>
      </c>
      <c r="S49" s="10">
        <f t="shared" si="21"/>
        <v>0.036365079762349276</v>
      </c>
      <c r="T49" s="10">
        <f t="shared" si="21"/>
        <v>0.03636507954759849</v>
      </c>
      <c r="U49" s="10">
        <f t="shared" si="21"/>
        <v>6.3919646092212705</v>
      </c>
      <c r="V49" s="10">
        <f t="shared" si="21"/>
        <v>12.783912659025969</v>
      </c>
      <c r="W49" s="3">
        <f>0</f>
        <v>0</v>
      </c>
      <c r="Y49" s="3">
        <f t="shared" si="16"/>
        <v>5654.912586185511</v>
      </c>
      <c r="Z49" s="3">
        <f t="shared" si="17"/>
        <v>5654.912704013199</v>
      </c>
      <c r="AA49" s="3">
        <f t="shared" si="18"/>
        <v>-10.01257108145927</v>
      </c>
      <c r="AB49" s="3">
        <f t="shared" si="19"/>
        <v>-5.006292025533619</v>
      </c>
      <c r="AC49" s="3">
        <f t="shared" si="20"/>
        <v>0</v>
      </c>
    </row>
    <row r="50" spans="1:29" ht="12.75">
      <c r="A50" s="10">
        <f t="shared" si="6"/>
        <v>0.21857467778620165</v>
      </c>
      <c r="B50" s="3">
        <f t="shared" si="0"/>
        <v>30</v>
      </c>
      <c r="C50" s="11">
        <f t="shared" si="7"/>
        <v>0.0001112961247463702</v>
      </c>
      <c r="D50" s="3">
        <f t="shared" si="8"/>
        <v>29.931894096406737</v>
      </c>
      <c r="E50" s="11">
        <f t="shared" si="9"/>
        <v>0.00011129612691614772</v>
      </c>
      <c r="F50" s="3">
        <f t="shared" si="10"/>
        <v>29.86378829308056</v>
      </c>
      <c r="G50" s="11">
        <f t="shared" si="11"/>
        <v>0.00011129613342510354</v>
      </c>
      <c r="H50" s="3">
        <f t="shared" si="12"/>
        <v>-9.571893133373651</v>
      </c>
      <c r="I50" s="11">
        <f t="shared" si="13"/>
        <v>-9.85257630051838E-08</v>
      </c>
      <c r="J50" s="3">
        <f t="shared" si="14"/>
        <v>-9.571893249841382</v>
      </c>
      <c r="K50" s="1">
        <f>0</f>
        <v>0</v>
      </c>
      <c r="L50" s="10">
        <f t="shared" si="15"/>
        <v>0.21857467778620165</v>
      </c>
      <c r="N50" s="9">
        <f t="shared" si="1"/>
        <v>0.00011129840880328054</v>
      </c>
      <c r="O50" s="9">
        <f t="shared" si="2"/>
        <v>0.00011129841299370514</v>
      </c>
      <c r="P50" s="9">
        <f t="shared" si="3"/>
        <v>0.00011129842137380276</v>
      </c>
      <c r="Q50" s="9">
        <f t="shared" si="4"/>
        <v>-4.926269844816197E-08</v>
      </c>
      <c r="S50" s="10">
        <f t="shared" si="21"/>
        <v>0.036364656054913534</v>
      </c>
      <c r="T50" s="10">
        <f t="shared" si="21"/>
        <v>0.03636465585398279</v>
      </c>
      <c r="U50" s="10">
        <f t="shared" si="21"/>
        <v>0.036364655251225446</v>
      </c>
      <c r="V50" s="10">
        <f t="shared" si="21"/>
        <v>12.78399110656296</v>
      </c>
      <c r="W50" s="3">
        <f>0</f>
        <v>0</v>
      </c>
      <c r="Y50" s="3">
        <f t="shared" si="16"/>
        <v>5655.145067820606</v>
      </c>
      <c r="Z50" s="3">
        <f t="shared" si="17"/>
        <v>5655.145178070686</v>
      </c>
      <c r="AA50" s="3">
        <f t="shared" si="18"/>
        <v>5655.145508801782</v>
      </c>
      <c r="AB50" s="3">
        <f t="shared" si="19"/>
        <v>-5.006261304980422</v>
      </c>
      <c r="AC50" s="3">
        <f t="shared" si="20"/>
        <v>0</v>
      </c>
    </row>
    <row r="51" spans="1:29" ht="12.75">
      <c r="A51" s="10">
        <f t="shared" si="6"/>
        <v>0.22562547384382106</v>
      </c>
      <c r="B51" s="3">
        <f t="shared" si="0"/>
        <v>30</v>
      </c>
      <c r="C51" s="11">
        <f t="shared" si="7"/>
        <v>0.00011130068900556717</v>
      </c>
      <c r="D51" s="3">
        <f t="shared" si="8"/>
        <v>29.931892614234876</v>
      </c>
      <c r="E51" s="11">
        <f t="shared" si="9"/>
        <v>0.00011130069102634007</v>
      </c>
      <c r="F51" s="3">
        <f t="shared" si="10"/>
        <v>29.863785329002695</v>
      </c>
      <c r="G51" s="11">
        <f t="shared" si="11"/>
        <v>0.00011130069708828371</v>
      </c>
      <c r="H51" s="3">
        <f t="shared" si="12"/>
        <v>29.795678244835976</v>
      </c>
      <c r="I51" s="11">
        <f t="shared" si="13"/>
        <v>0.00011130070719027363</v>
      </c>
      <c r="J51" s="3">
        <f t="shared" si="14"/>
        <v>-9.606742122363475</v>
      </c>
      <c r="K51" s="1">
        <f>0</f>
        <v>0</v>
      </c>
      <c r="L51" s="10">
        <f t="shared" si="15"/>
        <v>0.22562547384382106</v>
      </c>
      <c r="N51" s="9">
        <f t="shared" si="1"/>
        <v>0.00011130296737872416</v>
      </c>
      <c r="O51" s="9">
        <f t="shared" si="2"/>
        <v>0.00011130297127126753</v>
      </c>
      <c r="P51" s="9">
        <f t="shared" si="3"/>
        <v>0.00011130297905560636</v>
      </c>
      <c r="Q51" s="9">
        <f t="shared" si="4"/>
        <v>0.00011130299073024598</v>
      </c>
      <c r="S51" s="10">
        <f t="shared" si="21"/>
        <v>0.036364233394467156</v>
      </c>
      <c r="T51" s="10">
        <f t="shared" si="21"/>
        <v>0.03636423320734341</v>
      </c>
      <c r="U51" s="10">
        <f t="shared" si="21"/>
        <v>0.03636423264600691</v>
      </c>
      <c r="V51" s="10">
        <f t="shared" si="21"/>
        <v>0.03636423171056186</v>
      </c>
      <c r="W51" s="3">
        <f>0</f>
        <v>0</v>
      </c>
      <c r="Y51" s="3">
        <f t="shared" si="16"/>
        <v>5655.37698558005</v>
      </c>
      <c r="Z51" s="3">
        <f t="shared" si="17"/>
        <v>5655.3770882589515</v>
      </c>
      <c r="AA51" s="3">
        <f t="shared" si="18"/>
        <v>5655.377396276601</v>
      </c>
      <c r="AB51" s="3">
        <f t="shared" si="19"/>
        <v>5655.377909575861</v>
      </c>
      <c r="AC51" s="3">
        <f t="shared" si="20"/>
        <v>0</v>
      </c>
    </row>
    <row r="52" spans="1:29" ht="12.75">
      <c r="A52" s="10">
        <f t="shared" si="6"/>
        <v>0.23267626990144047</v>
      </c>
      <c r="B52" s="3">
        <f t="shared" si="0"/>
        <v>30</v>
      </c>
      <c r="C52" s="11">
        <f t="shared" si="7"/>
        <v>0.00011130524190669208</v>
      </c>
      <c r="D52" s="3">
        <f t="shared" si="8"/>
        <v>29.931891237424942</v>
      </c>
      <c r="E52" s="11">
        <f t="shared" si="9"/>
        <v>0.00011130524377858824</v>
      </c>
      <c r="F52" s="3">
        <f t="shared" si="10"/>
        <v>29.863782575647363</v>
      </c>
      <c r="G52" s="11">
        <f t="shared" si="11"/>
        <v>0.00011130524939390381</v>
      </c>
      <c r="H52" s="3">
        <f t="shared" si="12"/>
        <v>29.795674115463925</v>
      </c>
      <c r="I52" s="11">
        <f t="shared" si="13"/>
        <v>0.00011130525875152069</v>
      </c>
      <c r="J52" s="3">
        <f t="shared" si="14"/>
        <v>69.12998683225082</v>
      </c>
      <c r="K52" s="1">
        <f>0</f>
        <v>0</v>
      </c>
      <c r="L52" s="10">
        <f t="shared" si="15"/>
        <v>0.23267626990144047</v>
      </c>
      <c r="N52" s="9">
        <f t="shared" si="1"/>
        <v>0.0001113075144661986</v>
      </c>
      <c r="O52" s="9">
        <f t="shared" si="2"/>
        <v>0.00011130751806111817</v>
      </c>
      <c r="P52" s="9">
        <f t="shared" si="3"/>
        <v>0.00011130752525021428</v>
      </c>
      <c r="Q52" s="9">
        <f t="shared" si="4"/>
        <v>4.924910666859323E-08</v>
      </c>
      <c r="S52" s="10">
        <f t="shared" si="21"/>
        <v>0.03636381180501015</v>
      </c>
      <c r="T52" s="10">
        <f t="shared" si="21"/>
        <v>0.036363811631680315</v>
      </c>
      <c r="U52" s="10">
        <f t="shared" si="21"/>
        <v>0.036363811111725264</v>
      </c>
      <c r="V52" s="10">
        <f t="shared" si="21"/>
        <v>0.03636381024524864</v>
      </c>
      <c r="W52" s="3">
        <f>0</f>
        <v>0</v>
      </c>
      <c r="Y52" s="3">
        <f t="shared" si="16"/>
        <v>5655.6083262165685</v>
      </c>
      <c r="Z52" s="3">
        <f t="shared" si="17"/>
        <v>5655.6084213307895</v>
      </c>
      <c r="AA52" s="3">
        <f t="shared" si="18"/>
        <v>5655.608706654509</v>
      </c>
      <c r="AB52" s="3">
        <f t="shared" si="19"/>
        <v>5655.60918213091</v>
      </c>
      <c r="AC52" s="3">
        <f t="shared" si="20"/>
        <v>0</v>
      </c>
    </row>
    <row r="53" spans="1:29" ht="12.75">
      <c r="A53" s="10">
        <f t="shared" si="6"/>
        <v>0.23972706595905988</v>
      </c>
      <c r="B53" s="3">
        <f t="shared" si="0"/>
        <v>30</v>
      </c>
      <c r="C53" s="11">
        <f t="shared" si="7"/>
        <v>0.00011130978319017119</v>
      </c>
      <c r="D53" s="3">
        <f t="shared" si="8"/>
        <v>29.931889965885873</v>
      </c>
      <c r="E53" s="11">
        <f t="shared" si="9"/>
        <v>0.0001113097849133202</v>
      </c>
      <c r="F53" s="3">
        <f t="shared" si="10"/>
        <v>29.86378003283204</v>
      </c>
      <c r="G53" s="11">
        <f t="shared" si="11"/>
        <v>0.000111309790082397</v>
      </c>
      <c r="H53" s="3">
        <f t="shared" si="12"/>
        <v>69.1648262347362</v>
      </c>
      <c r="I53" s="11">
        <f t="shared" si="13"/>
        <v>9.849858621917543E-08</v>
      </c>
      <c r="J53" s="3">
        <f t="shared" si="14"/>
        <v>69.16482608982675</v>
      </c>
      <c r="K53" s="1">
        <f>0</f>
        <v>0</v>
      </c>
      <c r="L53" s="10">
        <f t="shared" si="15"/>
        <v>0.23972706595905988</v>
      </c>
      <c r="N53" s="9">
        <f t="shared" si="1"/>
        <v>0.00011131204980670013</v>
      </c>
      <c r="O53" s="9">
        <f t="shared" si="2"/>
        <v>0.00011131205310425738</v>
      </c>
      <c r="P53" s="9">
        <f t="shared" si="3"/>
        <v>1.4774827507954783E-07</v>
      </c>
      <c r="Q53" s="9">
        <f t="shared" si="4"/>
        <v>4.9249479550452424E-08</v>
      </c>
      <c r="S53" s="10">
        <f t="shared" si="21"/>
        <v>0.03636339131043323</v>
      </c>
      <c r="T53" s="10">
        <f t="shared" si="21"/>
        <v>0.03636339115088398</v>
      </c>
      <c r="U53" s="10">
        <f t="shared" si="21"/>
        <v>0.03636339067227052</v>
      </c>
      <c r="V53" s="10">
        <f t="shared" si="21"/>
        <v>12.787518342881492</v>
      </c>
      <c r="W53" s="3">
        <f>0</f>
        <v>0</v>
      </c>
      <c r="Y53" s="3">
        <f t="shared" si="16"/>
        <v>5655.839076540778</v>
      </c>
      <c r="Z53" s="3">
        <f t="shared" si="17"/>
        <v>5655.839164096904</v>
      </c>
      <c r="AA53" s="3">
        <f t="shared" si="18"/>
        <v>5655.839426746473</v>
      </c>
      <c r="AB53" s="3">
        <f t="shared" si="19"/>
        <v>5.004880406339928</v>
      </c>
      <c r="AC53" s="3">
        <f t="shared" si="20"/>
        <v>0</v>
      </c>
    </row>
    <row r="54" spans="1:29" ht="12.75">
      <c r="A54" s="10">
        <f t="shared" si="6"/>
        <v>0.24677786201667928</v>
      </c>
      <c r="B54" s="3">
        <f t="shared" si="0"/>
        <v>30</v>
      </c>
      <c r="C54" s="11">
        <f t="shared" si="7"/>
        <v>0.00011131431259756971</v>
      </c>
      <c r="D54" s="3">
        <f t="shared" si="8"/>
        <v>29.93188879952517</v>
      </c>
      <c r="E54" s="11">
        <f t="shared" si="9"/>
        <v>0.00011131431417210344</v>
      </c>
      <c r="F54" s="3">
        <f t="shared" si="10"/>
        <v>69.19966603751206</v>
      </c>
      <c r="G54" s="11">
        <f t="shared" si="11"/>
        <v>1.9699800967417442E-07</v>
      </c>
      <c r="H54" s="3">
        <f t="shared" si="12"/>
        <v>69.19966569823592</v>
      </c>
      <c r="I54" s="11">
        <f t="shared" si="13"/>
        <v>9.84991684103801E-08</v>
      </c>
      <c r="J54" s="3">
        <f t="shared" si="14"/>
        <v>69.19966561118262</v>
      </c>
      <c r="K54" s="1">
        <f>0</f>
        <v>0</v>
      </c>
      <c r="L54" s="10">
        <f t="shared" si="15"/>
        <v>0.24677786201667928</v>
      </c>
      <c r="N54" s="9">
        <f t="shared" si="1"/>
        <v>0.00011131657314236433</v>
      </c>
      <c r="O54" s="9">
        <f t="shared" si="2"/>
        <v>2.462476264256777E-07</v>
      </c>
      <c r="P54" s="9">
        <f t="shared" si="3"/>
        <v>1.4774890300431357E-07</v>
      </c>
      <c r="Q54" s="9">
        <f t="shared" si="4"/>
        <v>4.924968885985485E-08</v>
      </c>
      <c r="S54" s="10">
        <f t="shared" si="21"/>
        <v>0.03636297193451743</v>
      </c>
      <c r="T54" s="10">
        <f t="shared" si="21"/>
        <v>0.03636297178873533</v>
      </c>
      <c r="U54" s="10">
        <f t="shared" si="21"/>
        <v>6.393731998149836</v>
      </c>
      <c r="V54" s="10">
        <f t="shared" si="21"/>
        <v>12.78744276071335</v>
      </c>
      <c r="W54" s="3">
        <f>0</f>
        <v>0</v>
      </c>
      <c r="Y54" s="3">
        <f t="shared" si="16"/>
        <v>5656.069223421167</v>
      </c>
      <c r="Z54" s="3">
        <f t="shared" si="17"/>
        <v>5656.069303425899</v>
      </c>
      <c r="AA54" s="3">
        <f t="shared" si="18"/>
        <v>10.009803354053592</v>
      </c>
      <c r="AB54" s="3">
        <f t="shared" si="19"/>
        <v>5.004909988463539</v>
      </c>
      <c r="AC54" s="3">
        <f t="shared" si="20"/>
        <v>0</v>
      </c>
    </row>
    <row r="55" spans="1:29" ht="12.75">
      <c r="A55" s="10">
        <f t="shared" si="6"/>
        <v>0.2538286580742987</v>
      </c>
      <c r="B55" s="3">
        <f t="shared" si="0"/>
        <v>30</v>
      </c>
      <c r="C55" s="11">
        <f t="shared" si="7"/>
        <v>0.00011131882987159269</v>
      </c>
      <c r="D55" s="3">
        <f t="shared" si="8"/>
        <v>69.23450588187521</v>
      </c>
      <c r="E55" s="11">
        <f t="shared" si="9"/>
        <v>2.9549696175697726E-07</v>
      </c>
      <c r="F55" s="3">
        <f t="shared" si="10"/>
        <v>69.23450547550696</v>
      </c>
      <c r="G55" s="11">
        <f t="shared" si="11"/>
        <v>1.9699851975504282E-07</v>
      </c>
      <c r="H55" s="3">
        <f t="shared" si="12"/>
        <v>69.2345053098018</v>
      </c>
      <c r="I55" s="11">
        <f t="shared" si="13"/>
        <v>9.849942345359352E-08</v>
      </c>
      <c r="J55" s="3">
        <f t="shared" si="14"/>
        <v>69.23450528060584</v>
      </c>
      <c r="K55" s="1">
        <f>0</f>
        <v>0</v>
      </c>
      <c r="L55" s="10">
        <f t="shared" si="15"/>
        <v>0.2538286580742987</v>
      </c>
      <c r="N55" s="9">
        <f t="shared" si="1"/>
        <v>3.447458520939099E-07</v>
      </c>
      <c r="O55" s="9">
        <f t="shared" si="2"/>
        <v>2.462478550859201E-07</v>
      </c>
      <c r="P55" s="9">
        <f t="shared" si="3"/>
        <v>1.477490402041773E-07</v>
      </c>
      <c r="Q55" s="9">
        <f t="shared" si="4"/>
        <v>4.924973459371654E-08</v>
      </c>
      <c r="S55" s="10">
        <f t="shared" si="21"/>
        <v>0.0363625537009345</v>
      </c>
      <c r="T55" s="10">
        <f t="shared" si="21"/>
        <v>4.2624887597371695</v>
      </c>
      <c r="U55" s="10">
        <f t="shared" si="21"/>
        <v>6.393715443099706</v>
      </c>
      <c r="V55" s="10">
        <f t="shared" si="21"/>
        <v>12.78740965036225</v>
      </c>
      <c r="W55" s="3">
        <f>0</f>
        <v>0</v>
      </c>
      <c r="Y55" s="3">
        <f t="shared" si="16"/>
        <v>5656.298753784145</v>
      </c>
      <c r="Z55" s="3">
        <f t="shared" si="17"/>
        <v>15.014702350545628</v>
      </c>
      <c r="AA55" s="3">
        <f t="shared" si="18"/>
        <v>10.00982927212858</v>
      </c>
      <c r="AB55" s="3">
        <f t="shared" si="19"/>
        <v>5.00492294764225</v>
      </c>
      <c r="AC55" s="3">
        <f t="shared" si="20"/>
        <v>0</v>
      </c>
    </row>
    <row r="56" spans="1:29" ht="12.75">
      <c r="A56" s="10">
        <f t="shared" si="6"/>
        <v>0.26087945413191815</v>
      </c>
      <c r="B56" s="3">
        <f t="shared" si="0"/>
        <v>30</v>
      </c>
      <c r="C56" s="11">
        <f t="shared" si="7"/>
        <v>-0.0001106287575738501</v>
      </c>
      <c r="D56" s="3">
        <f t="shared" si="8"/>
        <v>69.26934506293456</v>
      </c>
      <c r="E56" s="11">
        <f t="shared" si="9"/>
        <v>2.954967454233452E-07</v>
      </c>
      <c r="F56" s="3">
        <f t="shared" si="10"/>
        <v>69.2693449458519</v>
      </c>
      <c r="G56" s="11">
        <f t="shared" si="11"/>
        <v>1.969983755352514E-07</v>
      </c>
      <c r="H56" s="3">
        <f t="shared" si="12"/>
        <v>69.26934495371967</v>
      </c>
      <c r="I56" s="11">
        <f t="shared" si="13"/>
        <v>9.849935134434509E-08</v>
      </c>
      <c r="J56" s="3">
        <f t="shared" si="14"/>
        <v>69.2693449823816</v>
      </c>
      <c r="K56" s="1">
        <f>0</f>
        <v>0</v>
      </c>
      <c r="L56" s="10">
        <f t="shared" si="15"/>
        <v>0.26087945413191815</v>
      </c>
      <c r="N56" s="9">
        <f t="shared" si="1"/>
        <v>-0.00011063159255130897</v>
      </c>
      <c r="O56" s="9">
        <f t="shared" si="2"/>
        <v>2.4624726587379157E-07</v>
      </c>
      <c r="P56" s="9">
        <f t="shared" si="3"/>
        <v>1.4774868667582848E-07</v>
      </c>
      <c r="Q56" s="9">
        <f t="shared" si="4"/>
        <v>4.9249616750686124E-08</v>
      </c>
      <c r="S56" s="10">
        <f t="shared" si="21"/>
        <v>0.0364266633182261</v>
      </c>
      <c r="T56" s="10">
        <f t="shared" si="21"/>
        <v>4.262491880311894</v>
      </c>
      <c r="U56" s="10">
        <f t="shared" si="21"/>
        <v>6.393720123850525</v>
      </c>
      <c r="V56" s="10">
        <f t="shared" si="21"/>
        <v>12.78741901174877</v>
      </c>
      <c r="W56" s="3">
        <f>0</f>
        <v>0</v>
      </c>
      <c r="Y56" s="3">
        <f t="shared" si="16"/>
        <v>-5621.235008663532</v>
      </c>
      <c r="Z56" s="3">
        <f t="shared" si="17"/>
        <v>15.01469135826647</v>
      </c>
      <c r="AA56" s="3">
        <f t="shared" si="18"/>
        <v>10.009821944076108</v>
      </c>
      <c r="AB56" s="3">
        <f t="shared" si="19"/>
        <v>5.004919283648903</v>
      </c>
      <c r="AC56" s="3">
        <f t="shared" si="20"/>
        <v>0</v>
      </c>
    </row>
    <row r="57" spans="1:29" ht="12.75">
      <c r="A57" s="10">
        <f t="shared" si="6"/>
        <v>0.2679302501895376</v>
      </c>
      <c r="B57" s="3">
        <f t="shared" si="0"/>
        <v>30</v>
      </c>
      <c r="C57" s="11">
        <f t="shared" si="7"/>
        <v>-0.00011063442277303906</v>
      </c>
      <c r="D57" s="3">
        <f t="shared" si="8"/>
        <v>30.067702733887455</v>
      </c>
      <c r="E57" s="11">
        <f t="shared" si="9"/>
        <v>-0.00011063442563422627</v>
      </c>
      <c r="F57" s="3">
        <f t="shared" si="10"/>
        <v>69.30418433283452</v>
      </c>
      <c r="G57" s="11">
        <f t="shared" si="11"/>
        <v>1.9699757701557225E-07</v>
      </c>
      <c r="H57" s="3">
        <f t="shared" si="12"/>
        <v>69.30418451427462</v>
      </c>
      <c r="I57" s="11">
        <f t="shared" si="13"/>
        <v>9.849895208245396E-08</v>
      </c>
      <c r="J57" s="3">
        <f t="shared" si="14"/>
        <v>69.30418460079414</v>
      </c>
      <c r="K57" s="1">
        <f>0</f>
        <v>0</v>
      </c>
      <c r="L57" s="10">
        <f t="shared" si="15"/>
        <v>0.2679302501895376</v>
      </c>
      <c r="N57" s="9">
        <f t="shared" si="1"/>
        <v>-0.00011063725110568403</v>
      </c>
      <c r="O57" s="9">
        <f t="shared" si="2"/>
        <v>-0.00011063725664216332</v>
      </c>
      <c r="P57" s="9">
        <f t="shared" si="3"/>
        <v>1.4774784242315843E-07</v>
      </c>
      <c r="Q57" s="9">
        <f t="shared" si="4"/>
        <v>4.924933533187847E-08</v>
      </c>
      <c r="S57" s="10">
        <f t="shared" si="21"/>
        <v>0.03642613520990308</v>
      </c>
      <c r="T57" s="10">
        <f t="shared" si="21"/>
        <v>0.03642613494319149</v>
      </c>
      <c r="U57" s="10">
        <f t="shared" si="21"/>
        <v>6.3937460404705115</v>
      </c>
      <c r="V57" s="10">
        <f t="shared" si="21"/>
        <v>12.787470845082927</v>
      </c>
      <c r="W57" s="3">
        <f>0</f>
        <v>0</v>
      </c>
      <c r="Y57" s="3">
        <f t="shared" si="16"/>
        <v>-5621.522867053253</v>
      </c>
      <c r="Z57" s="3">
        <f t="shared" si="17"/>
        <v>-5621.523012435034</v>
      </c>
      <c r="AA57" s="3">
        <f t="shared" si="18"/>
        <v>10.009781369935405</v>
      </c>
      <c r="AB57" s="3">
        <f t="shared" si="19"/>
        <v>5.004898996474308</v>
      </c>
      <c r="AC57" s="3">
        <f t="shared" si="20"/>
        <v>0</v>
      </c>
    </row>
    <row r="58" spans="1:29" ht="12.75">
      <c r="A58" s="10">
        <f t="shared" si="6"/>
        <v>0.274981046247157</v>
      </c>
      <c r="B58" s="3">
        <f t="shared" si="0"/>
        <v>30</v>
      </c>
      <c r="C58" s="11">
        <f t="shared" si="7"/>
        <v>-0.00011064007469350454</v>
      </c>
      <c r="D58" s="3">
        <f t="shared" si="8"/>
        <v>30.067704692164853</v>
      </c>
      <c r="E58" s="11">
        <f t="shared" si="9"/>
        <v>-0.00011064007736895247</v>
      </c>
      <c r="F58" s="3">
        <f t="shared" si="10"/>
        <v>30.13540925934647</v>
      </c>
      <c r="G58" s="11">
        <f t="shared" si="11"/>
        <v>-0.0001106400853948283</v>
      </c>
      <c r="H58" s="3">
        <f t="shared" si="12"/>
        <v>69.33902387575277</v>
      </c>
      <c r="I58" s="11">
        <f t="shared" si="13"/>
        <v>9.849822567312316E-08</v>
      </c>
      <c r="J58" s="3">
        <f t="shared" si="14"/>
        <v>69.33902402012852</v>
      </c>
      <c r="K58" s="1">
        <f>0</f>
        <v>0</v>
      </c>
      <c r="L58" s="10">
        <f t="shared" si="15"/>
        <v>0.274981046247157</v>
      </c>
      <c r="N58" s="9">
        <f t="shared" si="1"/>
        <v>-0.00011064289621754338</v>
      </c>
      <c r="O58" s="9">
        <f t="shared" si="2"/>
        <v>-0.00011064290138269933</v>
      </c>
      <c r="P58" s="9">
        <f t="shared" si="3"/>
        <v>-0.00011064291171207812</v>
      </c>
      <c r="Q58" s="9">
        <f t="shared" si="4"/>
        <v>4.924889034140174E-08</v>
      </c>
      <c r="S58" s="10">
        <f t="shared" si="21"/>
        <v>0.03642560836905419</v>
      </c>
      <c r="T58" s="10">
        <f t="shared" si="21"/>
        <v>0.03642560811967069</v>
      </c>
      <c r="U58" s="10">
        <f t="shared" si="21"/>
        <v>0.03642560737156389</v>
      </c>
      <c r="V58" s="10">
        <f t="shared" si="21"/>
        <v>12.787565150722195</v>
      </c>
      <c r="W58" s="3">
        <f>0</f>
        <v>0</v>
      </c>
      <c r="Y58" s="3">
        <f t="shared" si="16"/>
        <v>-5621.810050728488</v>
      </c>
      <c r="Z58" s="3">
        <f t="shared" si="17"/>
        <v>-5621.81018667254</v>
      </c>
      <c r="AA58" s="3">
        <f t="shared" si="18"/>
        <v>-5621.810594480919</v>
      </c>
      <c r="AB58" s="3">
        <f t="shared" si="19"/>
        <v>5.0048620863828415</v>
      </c>
      <c r="AC58" s="3">
        <f t="shared" si="20"/>
        <v>0</v>
      </c>
    </row>
    <row r="59" spans="1:29" ht="12.75">
      <c r="A59" s="10">
        <f t="shared" si="6"/>
        <v>0.28203184230477646</v>
      </c>
      <c r="B59" s="3">
        <f t="shared" si="0"/>
        <v>30</v>
      </c>
      <c r="C59" s="11">
        <f t="shared" si="7"/>
        <v>-0.00011064571300793855</v>
      </c>
      <c r="D59" s="3">
        <f t="shared" si="8"/>
        <v>30.067706519103528</v>
      </c>
      <c r="E59" s="11">
        <f t="shared" si="9"/>
        <v>-0.00011064571549780229</v>
      </c>
      <c r="F59" s="3">
        <f t="shared" si="10"/>
        <v>30.135412912893763</v>
      </c>
      <c r="G59" s="11">
        <f t="shared" si="11"/>
        <v>-0.00011064572296692829</v>
      </c>
      <c r="H59" s="3">
        <f t="shared" si="12"/>
        <v>30.203119056058515</v>
      </c>
      <c r="I59" s="11">
        <f t="shared" si="13"/>
        <v>-0.00011064573541392165</v>
      </c>
      <c r="J59" s="3">
        <f t="shared" si="14"/>
        <v>69.37386312467265</v>
      </c>
      <c r="K59" s="1">
        <f>0</f>
        <v>0</v>
      </c>
      <c r="L59" s="10">
        <f t="shared" si="15"/>
        <v>0.28203184230477646</v>
      </c>
      <c r="N59" s="9">
        <f t="shared" si="1"/>
        <v>-0.0001106485275602865</v>
      </c>
      <c r="O59" s="9">
        <f t="shared" si="2"/>
        <v>-0.00011064853235443155</v>
      </c>
      <c r="P59" s="9">
        <f t="shared" si="3"/>
        <v>-0.00011064854194179469</v>
      </c>
      <c r="Q59" s="9">
        <f t="shared" si="4"/>
        <v>-0.0001106485563205228</v>
      </c>
      <c r="S59" s="10">
        <f t="shared" si="21"/>
        <v>0.036425082825977825</v>
      </c>
      <c r="T59" s="10">
        <f t="shared" si="21"/>
        <v>0.036425082593906</v>
      </c>
      <c r="U59" s="10">
        <f t="shared" si="21"/>
        <v>0.0364250818977339</v>
      </c>
      <c r="V59" s="10">
        <f t="shared" si="21"/>
        <v>0.036425080737591646</v>
      </c>
      <c r="W59" s="3">
        <f>0</f>
        <v>0</v>
      </c>
      <c r="Y59" s="3">
        <f t="shared" si="16"/>
        <v>-5622.096543058163</v>
      </c>
      <c r="Z59" s="3">
        <f t="shared" si="17"/>
        <v>-5622.096669572366</v>
      </c>
      <c r="AA59" s="3">
        <f t="shared" si="18"/>
        <v>-5622.0970490913405</v>
      </c>
      <c r="AB59" s="3">
        <f t="shared" si="19"/>
        <v>-5622.097681544207</v>
      </c>
      <c r="AC59" s="3">
        <f t="shared" si="20"/>
        <v>0</v>
      </c>
    </row>
    <row r="60" spans="1:29" ht="12.75">
      <c r="A60" s="10">
        <f t="shared" si="6"/>
        <v>0.2890826383623959</v>
      </c>
      <c r="B60" s="3">
        <f t="shared" si="0"/>
        <v>30</v>
      </c>
      <c r="C60" s="11">
        <f t="shared" si="7"/>
        <v>-0.00011065133739044704</v>
      </c>
      <c r="D60" s="3">
        <f t="shared" si="8"/>
        <v>30.06770821481398</v>
      </c>
      <c r="E60" s="11">
        <f t="shared" si="9"/>
        <v>-0.00011065133969488392</v>
      </c>
      <c r="F60" s="3">
        <f t="shared" si="10"/>
        <v>30.13541630398681</v>
      </c>
      <c r="G60" s="11">
        <f t="shared" si="11"/>
        <v>-0.00011065134660773283</v>
      </c>
      <c r="H60" s="3">
        <f t="shared" si="12"/>
        <v>30.203124141878696</v>
      </c>
      <c r="I60" s="11">
        <f t="shared" si="13"/>
        <v>-0.0001106513581276086</v>
      </c>
      <c r="J60" s="3">
        <f t="shared" si="14"/>
        <v>-8.899913088071202</v>
      </c>
      <c r="K60" s="1">
        <f>0</f>
        <v>0</v>
      </c>
      <c r="L60" s="10">
        <f t="shared" si="15"/>
        <v>0.2890826383623959</v>
      </c>
      <c r="N60" s="9">
        <f t="shared" si="1"/>
        <v>-0.00011065414480872693</v>
      </c>
      <c r="O60" s="9">
        <f t="shared" si="2"/>
        <v>-0.00011065414923217873</v>
      </c>
      <c r="P60" s="9">
        <f t="shared" si="3"/>
        <v>-0.00011065415807816234</v>
      </c>
      <c r="Q60" s="9">
        <f t="shared" si="4"/>
        <v>-4.9232157193923827E-08</v>
      </c>
      <c r="S60" s="10">
        <f t="shared" si="21"/>
        <v>0.0364245586108343</v>
      </c>
      <c r="T60" s="10">
        <f t="shared" si="21"/>
        <v>0.03642455839605748</v>
      </c>
      <c r="U60" s="10">
        <f t="shared" si="21"/>
        <v>0.03642455775177013</v>
      </c>
      <c r="V60" s="10">
        <f t="shared" si="21"/>
        <v>0.03642455667810141</v>
      </c>
      <c r="W60" s="3">
        <f>0</f>
        <v>0</v>
      </c>
      <c r="Y60" s="3">
        <f t="shared" si="16"/>
        <v>-5622.3823274830465</v>
      </c>
      <c r="Z60" s="3">
        <f t="shared" si="17"/>
        <v>-5622.382444575397</v>
      </c>
      <c r="AA60" s="3">
        <f t="shared" si="18"/>
        <v>-5622.382795828987</v>
      </c>
      <c r="AB60" s="3">
        <f t="shared" si="19"/>
        <v>-5622.383381173435</v>
      </c>
      <c r="AC60" s="3">
        <f t="shared" si="20"/>
        <v>0</v>
      </c>
    </row>
    <row r="61" spans="1:29" ht="12.75">
      <c r="A61" s="10">
        <f t="shared" si="6"/>
        <v>0.29613343442001533</v>
      </c>
      <c r="B61" s="3">
        <f t="shared" si="0"/>
        <v>30</v>
      </c>
      <c r="C61" s="11">
        <f t="shared" si="7"/>
        <v>-0.00011065694751654985</v>
      </c>
      <c r="D61" s="3">
        <f t="shared" si="8"/>
        <v>30.067709779408588</v>
      </c>
      <c r="E61" s="11">
        <f t="shared" si="9"/>
        <v>-0.00011065694963572023</v>
      </c>
      <c r="F61" s="3">
        <f t="shared" si="10"/>
        <v>30.13541943285062</v>
      </c>
      <c r="G61" s="11">
        <f t="shared" si="11"/>
        <v>-0.00011065695599277312</v>
      </c>
      <c r="H61" s="3">
        <f t="shared" si="12"/>
        <v>-8.934740536629704</v>
      </c>
      <c r="I61" s="11">
        <f t="shared" si="13"/>
        <v>-9.846478987449265E-08</v>
      </c>
      <c r="J61" s="3">
        <f t="shared" si="14"/>
        <v>-8.934740355437482</v>
      </c>
      <c r="K61" s="1">
        <f>0</f>
        <v>0</v>
      </c>
      <c r="L61" s="10">
        <f t="shared" si="15"/>
        <v>0.29613343442001533</v>
      </c>
      <c r="N61" s="9">
        <f t="shared" si="1"/>
        <v>-0.00011065974763909271</v>
      </c>
      <c r="O61" s="9">
        <f t="shared" si="2"/>
        <v>-0.00011065975169217502</v>
      </c>
      <c r="P61" s="9">
        <f t="shared" si="3"/>
        <v>-1.4769769874876952E-07</v>
      </c>
      <c r="Q61" s="9">
        <f t="shared" si="4"/>
        <v>-4.923263268039231E-08</v>
      </c>
      <c r="S61" s="10">
        <f t="shared" si="21"/>
        <v>0.03642403575364586</v>
      </c>
      <c r="T61" s="10">
        <f t="shared" si="21"/>
        <v>0.03642403555614715</v>
      </c>
      <c r="U61" s="10">
        <f t="shared" si="21"/>
        <v>0.03642403496369383</v>
      </c>
      <c r="V61" s="10">
        <f t="shared" si="21"/>
        <v>12.791907438497336</v>
      </c>
      <c r="W61" s="3">
        <f>0</f>
        <v>0</v>
      </c>
      <c r="Y61" s="3">
        <f t="shared" si="16"/>
        <v>-5622.667387515751</v>
      </c>
      <c r="Z61" s="3">
        <f t="shared" si="17"/>
        <v>-5622.667495194397</v>
      </c>
      <c r="AA61" s="3">
        <f t="shared" si="18"/>
        <v>-5622.667818207047</v>
      </c>
      <c r="AB61" s="3">
        <f t="shared" si="19"/>
        <v>-5.003163156683853</v>
      </c>
      <c r="AC61" s="3">
        <f t="shared" si="20"/>
        <v>0</v>
      </c>
    </row>
    <row r="62" spans="1:29" ht="12.75">
      <c r="A62" s="10">
        <f t="shared" si="6"/>
        <v>0.30318423047763476</v>
      </c>
      <c r="B62" s="3">
        <f t="shared" si="0"/>
        <v>30</v>
      </c>
      <c r="C62" s="11">
        <f t="shared" si="7"/>
        <v>-0.00011066254306318216</v>
      </c>
      <c r="D62" s="3">
        <f t="shared" si="8"/>
        <v>30.067711213001836</v>
      </c>
      <c r="E62" s="11">
        <f t="shared" si="9"/>
        <v>-0.00011066254499724938</v>
      </c>
      <c r="F62" s="3">
        <f t="shared" si="10"/>
        <v>-8.969568480035177</v>
      </c>
      <c r="G62" s="11">
        <f t="shared" si="11"/>
        <v>-1.9693068451812304E-07</v>
      </c>
      <c r="H62" s="3">
        <f t="shared" si="12"/>
        <v>-8.969568069868643</v>
      </c>
      <c r="I62" s="11">
        <f t="shared" si="13"/>
        <v>-9.846554155411014E-08</v>
      </c>
      <c r="J62" s="3">
        <f t="shared" si="14"/>
        <v>-8.969567959167135</v>
      </c>
      <c r="K62" s="1">
        <f>0</f>
        <v>0</v>
      </c>
      <c r="L62" s="10">
        <f t="shared" si="15"/>
        <v>0.30318423047763476</v>
      </c>
      <c r="N62" s="9">
        <f t="shared" si="1"/>
        <v>-0.00011066533572902803</v>
      </c>
      <c r="O62" s="9">
        <f t="shared" si="2"/>
        <v>-2.4616354788089794E-07</v>
      </c>
      <c r="P62" s="9">
        <f t="shared" si="3"/>
        <v>-1.4769852732253332E-07</v>
      </c>
      <c r="Q62" s="9">
        <f t="shared" si="4"/>
        <v>-4.9232908873612516E-08</v>
      </c>
      <c r="S62" s="10">
        <f t="shared" si="21"/>
        <v>0.03642351428429669</v>
      </c>
      <c r="T62" s="10">
        <f t="shared" si="21"/>
        <v>0.036423514104058946</v>
      </c>
      <c r="U62" s="10">
        <f t="shared" si="21"/>
        <v>6.3959178383381206</v>
      </c>
      <c r="V62" s="10">
        <f t="shared" si="21"/>
        <v>12.79180978589787</v>
      </c>
      <c r="W62" s="3">
        <f>0</f>
        <v>0</v>
      </c>
      <c r="Y62" s="3">
        <f t="shared" si="16"/>
        <v>-5622.951706740806</v>
      </c>
      <c r="Z62" s="3">
        <f t="shared" si="17"/>
        <v>-5622.951805014045</v>
      </c>
      <c r="AA62" s="3">
        <f t="shared" si="18"/>
        <v>-10.00638244856338</v>
      </c>
      <c r="AB62" s="3">
        <f t="shared" si="19"/>
        <v>-5.003201350801493</v>
      </c>
      <c r="AC62" s="3">
        <f t="shared" si="20"/>
        <v>0</v>
      </c>
    </row>
    <row r="63" spans="1:29" ht="12.75">
      <c r="A63" s="10">
        <f t="shared" si="6"/>
        <v>0.3102350265352542</v>
      </c>
      <c r="B63" s="3">
        <f t="shared" si="0"/>
        <v>30</v>
      </c>
      <c r="C63" s="11">
        <f t="shared" si="7"/>
        <v>-0.00011066812370869596</v>
      </c>
      <c r="D63" s="3">
        <f t="shared" si="8"/>
        <v>-9.00439645842946</v>
      </c>
      <c r="E63" s="11">
        <f t="shared" si="9"/>
        <v>-2.953960895358459E-07</v>
      </c>
      <c r="F63" s="3">
        <f t="shared" si="10"/>
        <v>-9.004395997177028</v>
      </c>
      <c r="G63" s="11">
        <f t="shared" si="11"/>
        <v>-1.9693139068425123E-07</v>
      </c>
      <c r="H63" s="3">
        <f t="shared" si="12"/>
        <v>-9.004395798487097</v>
      </c>
      <c r="I63" s="11">
        <f t="shared" si="13"/>
        <v>-9.846589464177115E-08</v>
      </c>
      <c r="J63" s="3">
        <f t="shared" si="14"/>
        <v>-9.004395758278335</v>
      </c>
      <c r="K63" s="1">
        <f>0</f>
        <v>0</v>
      </c>
      <c r="L63" s="10">
        <f t="shared" si="15"/>
        <v>0.3102350265352542</v>
      </c>
      <c r="N63" s="9">
        <f t="shared" si="1"/>
        <v>-3.446281101855318E-07</v>
      </c>
      <c r="O63" s="9">
        <f t="shared" si="2"/>
        <v>-2.4616393233848257E-07</v>
      </c>
      <c r="P63" s="9">
        <f t="shared" si="3"/>
        <v>-1.4769875800323312E-07</v>
      </c>
      <c r="Q63" s="9">
        <f t="shared" si="4"/>
        <v>-4.9232985768130697E-08</v>
      </c>
      <c r="S63" s="10">
        <f t="shared" si="21"/>
        <v>0.03642299423253282</v>
      </c>
      <c r="T63" s="10">
        <f t="shared" si="21"/>
        <v>4.263944319658148</v>
      </c>
      <c r="U63" s="10">
        <f t="shared" si="21"/>
        <v>6.395894903545854</v>
      </c>
      <c r="V63" s="10">
        <f t="shared" si="21"/>
        <v>12.79176391590183</v>
      </c>
      <c r="W63" s="3">
        <f>0</f>
        <v>0</v>
      </c>
      <c r="Y63" s="3">
        <f t="shared" si="16"/>
        <v>-5623.235268814728</v>
      </c>
      <c r="Z63" s="3">
        <f t="shared" si="17"/>
        <v>-15.00957686171921</v>
      </c>
      <c r="AA63" s="3">
        <f t="shared" si="18"/>
        <v>-10.006418330063351</v>
      </c>
      <c r="AB63" s="3">
        <f t="shared" si="19"/>
        <v>-5.003219291785056</v>
      </c>
      <c r="AC63" s="3">
        <f t="shared" si="20"/>
        <v>0</v>
      </c>
    </row>
    <row r="64" spans="1:29" ht="12.75">
      <c r="A64" s="10">
        <f t="shared" si="6"/>
        <v>0.31728582259287363</v>
      </c>
      <c r="B64" s="3">
        <f t="shared" si="0"/>
        <v>30</v>
      </c>
      <c r="C64" s="11">
        <f t="shared" si="7"/>
        <v>0.00010997829049564332</v>
      </c>
      <c r="D64" s="3">
        <f t="shared" si="8"/>
        <v>-9.03922367750067</v>
      </c>
      <c r="E64" s="11">
        <f t="shared" si="9"/>
        <v>-2.9539595298847865E-07</v>
      </c>
      <c r="F64" s="3">
        <f t="shared" si="10"/>
        <v>-9.039223568710554</v>
      </c>
      <c r="G64" s="11">
        <f t="shared" si="11"/>
        <v>-1.9693129965760084E-07</v>
      </c>
      <c r="H64" s="3">
        <f t="shared" si="12"/>
        <v>-9.039223581500464</v>
      </c>
      <c r="I64" s="11">
        <f t="shared" si="13"/>
        <v>-9.84658491296267E-08</v>
      </c>
      <c r="J64" s="3">
        <f t="shared" si="14"/>
        <v>-9.039223611785404</v>
      </c>
      <c r="K64" s="1">
        <f>0</f>
        <v>0</v>
      </c>
      <c r="L64" s="10">
        <f t="shared" si="15"/>
        <v>0.31728582259287363</v>
      </c>
      <c r="N64" s="9">
        <f t="shared" si="1"/>
        <v>0.00010998165260596358</v>
      </c>
      <c r="O64" s="9">
        <f t="shared" si="2"/>
        <v>-2.461633203087401E-07</v>
      </c>
      <c r="P64" s="9">
        <f t="shared" si="3"/>
        <v>-1.4769839078440586E-07</v>
      </c>
      <c r="Q64" s="9">
        <f t="shared" si="4"/>
        <v>-4.923286336154161E-08</v>
      </c>
      <c r="S64" s="10">
        <f t="shared" si="21"/>
        <v>0.03648749747253838</v>
      </c>
      <c r="T64" s="10">
        <f t="shared" si="21"/>
        <v>4.263946290674897</v>
      </c>
      <c r="U64" s="10">
        <f t="shared" si="21"/>
        <v>6.395897859890987</v>
      </c>
      <c r="V64" s="10">
        <f t="shared" si="21"/>
        <v>12.791769828414772</v>
      </c>
      <c r="W64" s="3">
        <f>0</f>
        <v>0</v>
      </c>
      <c r="Y64" s="3">
        <f t="shared" si="16"/>
        <v>5588.183671993153</v>
      </c>
      <c r="Z64" s="3">
        <f t="shared" si="17"/>
        <v>-15.009569923515636</v>
      </c>
      <c r="AA64" s="3">
        <f t="shared" si="18"/>
        <v>-10.006413704844691</v>
      </c>
      <c r="AB64" s="3">
        <f t="shared" si="19"/>
        <v>-5.003216979235721</v>
      </c>
      <c r="AC64" s="3">
        <f t="shared" si="20"/>
        <v>0</v>
      </c>
    </row>
    <row r="65" spans="1:29" ht="12.75">
      <c r="A65" s="10">
        <f t="shared" si="6"/>
        <v>0.32433661865049307</v>
      </c>
      <c r="B65" s="3">
        <f t="shared" si="0"/>
        <v>30</v>
      </c>
      <c r="C65" s="11">
        <f t="shared" si="7"/>
        <v>0.00010998500910938595</v>
      </c>
      <c r="D65" s="3">
        <f t="shared" si="8"/>
        <v>29.93269414048781</v>
      </c>
      <c r="E65" s="11">
        <f t="shared" si="9"/>
        <v>0.00010998501249871128</v>
      </c>
      <c r="F65" s="3">
        <f t="shared" si="10"/>
        <v>-9.074051053653472</v>
      </c>
      <c r="G65" s="11">
        <f t="shared" si="11"/>
        <v>-1.9693041143687234E-07</v>
      </c>
      <c r="H65" s="3">
        <f t="shared" si="12"/>
        <v>-9.0740512779227</v>
      </c>
      <c r="I65" s="11">
        <f t="shared" si="13"/>
        <v>-9.846540501665225E-08</v>
      </c>
      <c r="J65" s="3">
        <f t="shared" si="14"/>
        <v>-9.074051378700961</v>
      </c>
      <c r="K65" s="1">
        <f>0</f>
        <v>0</v>
      </c>
      <c r="L65" s="10">
        <f t="shared" si="15"/>
        <v>0.32433661865049307</v>
      </c>
      <c r="N65" s="9">
        <f t="shared" si="1"/>
        <v>0.00010998836340158921</v>
      </c>
      <c r="O65" s="9">
        <f t="shared" si="2"/>
        <v>0.00010998836995797555</v>
      </c>
      <c r="P65" s="9">
        <f t="shared" si="3"/>
        <v>-1.4769742567020048E-07</v>
      </c>
      <c r="Q65" s="9">
        <f t="shared" si="4"/>
        <v>-4.92325416552288E-08</v>
      </c>
      <c r="S65" s="10">
        <f t="shared" si="21"/>
        <v>0.03648686711743037</v>
      </c>
      <c r="T65" s="10">
        <f t="shared" si="21"/>
        <v>0.036486866799446974</v>
      </c>
      <c r="U65" s="10">
        <f t="shared" si="21"/>
        <v>6.395926707487532</v>
      </c>
      <c r="V65" s="10">
        <f t="shared" si="21"/>
        <v>12.791827523713401</v>
      </c>
      <c r="W65" s="3">
        <f>0</f>
        <v>0</v>
      </c>
      <c r="Y65" s="3">
        <f t="shared" si="16"/>
        <v>5588.525056164936</v>
      </c>
      <c r="Z65" s="3">
        <f t="shared" si="17"/>
        <v>5588.525228382312</v>
      </c>
      <c r="AA65" s="3">
        <f t="shared" si="18"/>
        <v>-10.006368572841367</v>
      </c>
      <c r="AB65" s="3">
        <f t="shared" si="19"/>
        <v>-5.003194413101431</v>
      </c>
      <c r="AC65" s="3">
        <f t="shared" si="20"/>
        <v>0</v>
      </c>
    </row>
    <row r="66" spans="1:29" ht="12.75">
      <c r="A66" s="10">
        <f t="shared" si="6"/>
        <v>0.3313874147081125</v>
      </c>
      <c r="B66" s="3">
        <f t="shared" si="0"/>
        <v>30</v>
      </c>
      <c r="C66" s="11">
        <f t="shared" si="7"/>
        <v>0.0001099917120995916</v>
      </c>
      <c r="D66" s="3">
        <f t="shared" si="8"/>
        <v>29.932691821464765</v>
      </c>
      <c r="E66" s="11">
        <f t="shared" si="9"/>
        <v>0.00010999171526683778</v>
      </c>
      <c r="F66" s="3">
        <f t="shared" si="10"/>
        <v>29.865383792486114</v>
      </c>
      <c r="G66" s="11">
        <f t="shared" si="11"/>
        <v>0.0001099917247680182</v>
      </c>
      <c r="H66" s="3">
        <f t="shared" si="12"/>
        <v>-9.108878746768749</v>
      </c>
      <c r="I66" s="11">
        <f t="shared" si="13"/>
        <v>-9.846456230940671E-08</v>
      </c>
      <c r="J66" s="3">
        <f t="shared" si="14"/>
        <v>-9.1088789180386</v>
      </c>
      <c r="K66" s="1">
        <f>0</f>
        <v>0</v>
      </c>
      <c r="L66" s="10">
        <f t="shared" si="15"/>
        <v>0.3313874147081125</v>
      </c>
      <c r="N66" s="9">
        <f t="shared" si="1"/>
        <v>0.00010999505837715796</v>
      </c>
      <c r="O66" s="9">
        <f t="shared" si="2"/>
        <v>0.00010999506448956844</v>
      </c>
      <c r="P66" s="9">
        <f t="shared" si="3"/>
        <v>0.00010999507671327722</v>
      </c>
      <c r="Q66" s="9">
        <f t="shared" si="4"/>
        <v>-4.9232020654372643E-08</v>
      </c>
      <c r="S66" s="10">
        <f t="shared" si="21"/>
        <v>0.03648623826986413</v>
      </c>
      <c r="T66" s="10">
        <f t="shared" si="21"/>
        <v>0.03648623797273569</v>
      </c>
      <c r="U66" s="10">
        <f t="shared" si="21"/>
        <v>0.03648623708140274</v>
      </c>
      <c r="V66" s="10">
        <f t="shared" si="21"/>
        <v>12.79193700234698</v>
      </c>
      <c r="W66" s="3">
        <f>0</f>
        <v>0</v>
      </c>
      <c r="Y66" s="3">
        <f t="shared" si="16"/>
        <v>5588.865646478279</v>
      </c>
      <c r="Z66" s="3">
        <f t="shared" si="17"/>
        <v>5588.8658074114355</v>
      </c>
      <c r="AA66" s="3">
        <f t="shared" si="18"/>
        <v>5588.866290182544</v>
      </c>
      <c r="AB66" s="3">
        <f t="shared" si="19"/>
        <v>-5.0031515937154545</v>
      </c>
      <c r="AC66" s="3">
        <f t="shared" si="20"/>
        <v>0</v>
      </c>
    </row>
    <row r="67" spans="1:29" ht="12.75">
      <c r="A67" s="10">
        <f t="shared" si="6"/>
        <v>0.33843821076573194</v>
      </c>
      <c r="B67" s="3">
        <f t="shared" si="0"/>
        <v>30</v>
      </c>
      <c r="C67" s="11">
        <f t="shared" si="7"/>
        <v>0.00010999839907355067</v>
      </c>
      <c r="D67" s="3">
        <f t="shared" si="8"/>
        <v>29.932689659477965</v>
      </c>
      <c r="E67" s="11">
        <f t="shared" si="9"/>
        <v>0.00010999840201890001</v>
      </c>
      <c r="F67" s="3">
        <f t="shared" si="10"/>
        <v>29.865379468905893</v>
      </c>
      <c r="G67" s="11">
        <f t="shared" si="11"/>
        <v>0.00010999841085439396</v>
      </c>
      <c r="H67" s="3">
        <f t="shared" si="12"/>
        <v>29.79806957823184</v>
      </c>
      <c r="I67" s="11">
        <f t="shared" si="13"/>
        <v>0.00010999842557837133</v>
      </c>
      <c r="J67" s="3">
        <f t="shared" si="14"/>
        <v>-9.143706088815584</v>
      </c>
      <c r="K67" s="1">
        <f>0</f>
        <v>0</v>
      </c>
      <c r="L67" s="10">
        <f t="shared" si="15"/>
        <v>0.33843821076573194</v>
      </c>
      <c r="N67" s="9">
        <f t="shared" si="1"/>
        <v>0.0001100017371408022</v>
      </c>
      <c r="O67" s="9">
        <f t="shared" si="2"/>
        <v>0.00011000174280960502</v>
      </c>
      <c r="P67" s="9">
        <f t="shared" si="3"/>
        <v>0.0001100017541461075</v>
      </c>
      <c r="Q67" s="9">
        <f t="shared" si="4"/>
        <v>0.0001100017711481041</v>
      </c>
      <c r="S67" s="10">
        <f t="shared" si="21"/>
        <v>0.03648561096638702</v>
      </c>
      <c r="T67" s="10">
        <f t="shared" si="21"/>
        <v>0.03648561069009362</v>
      </c>
      <c r="U67" s="10">
        <f t="shared" si="21"/>
        <v>0.03648560986126543</v>
      </c>
      <c r="V67" s="10">
        <f t="shared" si="21"/>
        <v>0.036485608480058426</v>
      </c>
      <c r="W67" s="3">
        <f>0</f>
        <v>0</v>
      </c>
      <c r="Y67" s="3">
        <f t="shared" si="16"/>
        <v>5589.205422978938</v>
      </c>
      <c r="Z67" s="3">
        <f t="shared" si="17"/>
        <v>5589.205572637139</v>
      </c>
      <c r="AA67" s="3">
        <f t="shared" si="18"/>
        <v>5589.206021583589</v>
      </c>
      <c r="AB67" s="3">
        <f t="shared" si="19"/>
        <v>5589.206769733879</v>
      </c>
      <c r="AC67" s="3">
        <f t="shared" si="20"/>
        <v>0</v>
      </c>
    </row>
    <row r="68" spans="1:29" ht="12.75">
      <c r="A68" s="10">
        <f t="shared" si="6"/>
        <v>0.3454890068233514</v>
      </c>
      <c r="B68" s="3">
        <f t="shared" si="0"/>
        <v>30</v>
      </c>
      <c r="C68" s="11">
        <f t="shared" si="7"/>
        <v>0.0001100050696402361</v>
      </c>
      <c r="D68" s="3">
        <f t="shared" si="8"/>
        <v>29.932687654397185</v>
      </c>
      <c r="E68" s="11">
        <f t="shared" si="9"/>
        <v>0.00011000507236387447</v>
      </c>
      <c r="F68" s="3">
        <f t="shared" si="10"/>
        <v>29.865375459134476</v>
      </c>
      <c r="G68" s="11">
        <f t="shared" si="11"/>
        <v>0.00011000508053424053</v>
      </c>
      <c r="H68" s="3">
        <f t="shared" si="12"/>
        <v>29.798063564549942</v>
      </c>
      <c r="I68" s="11">
        <f t="shared" si="13"/>
        <v>0.00011000509414968679</v>
      </c>
      <c r="J68" s="3">
        <f t="shared" si="14"/>
        <v>68.67252852079186</v>
      </c>
      <c r="K68" s="1">
        <f>0</f>
        <v>0</v>
      </c>
      <c r="L68" s="10">
        <f t="shared" si="15"/>
        <v>0.3454890068233514</v>
      </c>
      <c r="N68" s="9">
        <f t="shared" si="1"/>
        <v>0.00011000839930233776</v>
      </c>
      <c r="O68" s="9">
        <f t="shared" si="2"/>
        <v>0.00011000840452790913</v>
      </c>
      <c r="P68" s="9">
        <f t="shared" si="3"/>
        <v>0.00011000841497795831</v>
      </c>
      <c r="Q68" s="9">
        <f t="shared" si="4"/>
        <v>4.9212242590143996E-08</v>
      </c>
      <c r="S68" s="10">
        <f t="shared" si="21"/>
        <v>0.036484985243379564</v>
      </c>
      <c r="T68" s="10">
        <f t="shared" si="21"/>
        <v>0.03648498498790096</v>
      </c>
      <c r="U68" s="10">
        <f t="shared" si="21"/>
        <v>0.036484984221516734</v>
      </c>
      <c r="V68" s="10">
        <f t="shared" si="21"/>
        <v>0.0364849829443815</v>
      </c>
      <c r="W68" s="3">
        <f>0</f>
        <v>0</v>
      </c>
      <c r="Y68" s="3">
        <f t="shared" si="16"/>
        <v>5589.544365798166</v>
      </c>
      <c r="Z68" s="3">
        <f t="shared" si="17"/>
        <v>5589.544504190856</v>
      </c>
      <c r="AA68" s="3">
        <f t="shared" si="18"/>
        <v>5589.544919341029</v>
      </c>
      <c r="AB68" s="3">
        <f t="shared" si="19"/>
        <v>5589.54561116497</v>
      </c>
      <c r="AC68" s="3">
        <f t="shared" si="20"/>
        <v>0</v>
      </c>
    </row>
    <row r="69" spans="1:29" ht="12.75">
      <c r="A69" s="10">
        <f t="shared" si="6"/>
        <v>0.3525398028809708</v>
      </c>
      <c r="B69" s="3">
        <f t="shared" si="0"/>
        <v>30</v>
      </c>
      <c r="C69" s="11">
        <f t="shared" si="7"/>
        <v>0.00011001172341030524</v>
      </c>
      <c r="D69" s="3">
        <f t="shared" si="8"/>
        <v>29.93268580608931</v>
      </c>
      <c r="E69" s="11">
        <f t="shared" si="9"/>
        <v>0.00011001172591242301</v>
      </c>
      <c r="F69" s="3">
        <f t="shared" si="10"/>
        <v>29.86537176290554</v>
      </c>
      <c r="G69" s="11">
        <f t="shared" si="11"/>
        <v>0.00011001173341823184</v>
      </c>
      <c r="H69" s="3">
        <f t="shared" si="12"/>
        <v>68.70734191841976</v>
      </c>
      <c r="I69" s="11">
        <f t="shared" si="13"/>
        <v>9.842506484529176E-08</v>
      </c>
      <c r="J69" s="3">
        <f t="shared" si="14"/>
        <v>68.7073417003897</v>
      </c>
      <c r="K69" s="1">
        <f>0</f>
        <v>0</v>
      </c>
      <c r="L69" s="10">
        <f t="shared" si="15"/>
        <v>0.3525398028809708</v>
      </c>
      <c r="N69" s="9">
        <f t="shared" si="1"/>
        <v>0.00011001504447326666</v>
      </c>
      <c r="O69" s="9">
        <f t="shared" si="2"/>
        <v>0.00011001504925599132</v>
      </c>
      <c r="P69" s="9">
        <f t="shared" si="3"/>
        <v>1.4763823198046952E-07</v>
      </c>
      <c r="Q69" s="9">
        <f t="shared" si="4"/>
        <v>4.9212822254918094E-08</v>
      </c>
      <c r="S69" s="10">
        <f t="shared" si="21"/>
        <v>0.0364843611370553</v>
      </c>
      <c r="T69" s="10">
        <f t="shared" si="21"/>
        <v>0.03648436090237088</v>
      </c>
      <c r="U69" s="10">
        <f t="shared" si="21"/>
        <v>0.03648436019836874</v>
      </c>
      <c r="V69" s="10">
        <f t="shared" si="21"/>
        <v>12.797070339810412</v>
      </c>
      <c r="W69" s="3">
        <f>0</f>
        <v>0</v>
      </c>
      <c r="Y69" s="3">
        <f t="shared" si="16"/>
        <v>5589.882455152801</v>
      </c>
      <c r="Z69" s="3">
        <f t="shared" si="17"/>
        <v>5589.882582289654</v>
      </c>
      <c r="AA69" s="3">
        <f t="shared" si="18"/>
        <v>5589.882963672545</v>
      </c>
      <c r="AB69" s="3">
        <f t="shared" si="19"/>
        <v>5.001144660501112</v>
      </c>
      <c r="AC69" s="3">
        <f t="shared" si="20"/>
        <v>0</v>
      </c>
    </row>
    <row r="70" spans="1:29" ht="12.75">
      <c r="A70" s="10">
        <f t="shared" si="6"/>
        <v>0.35959059893859024</v>
      </c>
      <c r="B70" s="3">
        <f t="shared" si="0"/>
        <v>30</v>
      </c>
      <c r="C70" s="11">
        <f t="shared" si="7"/>
        <v>0.0001100183599961036</v>
      </c>
      <c r="D70" s="3">
        <f t="shared" si="8"/>
        <v>29.932684114418308</v>
      </c>
      <c r="E70" s="11">
        <f t="shared" si="9"/>
        <v>0.00011001836227689512</v>
      </c>
      <c r="F70" s="3">
        <f t="shared" si="10"/>
        <v>68.74215590798849</v>
      </c>
      <c r="G70" s="11">
        <f t="shared" si="11"/>
        <v>1.9685150920210972E-07</v>
      </c>
      <c r="H70" s="3">
        <f t="shared" si="12"/>
        <v>68.74215542503326</v>
      </c>
      <c r="I70" s="11">
        <f t="shared" si="13"/>
        <v>9.842598938940992E-08</v>
      </c>
      <c r="J70" s="3">
        <f t="shared" si="14"/>
        <v>68.74215529004758</v>
      </c>
      <c r="K70" s="1">
        <f>0</f>
        <v>0</v>
      </c>
      <c r="L70" s="10">
        <f t="shared" si="15"/>
        <v>0.35959059893859024</v>
      </c>
      <c r="N70" s="9">
        <f t="shared" si="1"/>
        <v>0.00011002167226678042</v>
      </c>
      <c r="O70" s="9">
        <f t="shared" si="2"/>
        <v>2.460646617121972E-07</v>
      </c>
      <c r="P70" s="9">
        <f t="shared" si="3"/>
        <v>1.4763926660988958E-07</v>
      </c>
      <c r="Q70" s="9">
        <f t="shared" si="4"/>
        <v>4.921316713436315E-08</v>
      </c>
      <c r="S70" s="10">
        <f t="shared" si="21"/>
        <v>0.03648373868346069</v>
      </c>
      <c r="T70" s="10">
        <f t="shared" si="21"/>
        <v>0.03648373846954946</v>
      </c>
      <c r="U70" s="10">
        <f t="shared" si="21"/>
        <v>6.398490329745974</v>
      </c>
      <c r="V70" s="10">
        <f t="shared" si="21"/>
        <v>12.796950133184241</v>
      </c>
      <c r="W70" s="3">
        <f>0</f>
        <v>0</v>
      </c>
      <c r="Y70" s="3">
        <f t="shared" si="16"/>
        <v>5590.219671345461</v>
      </c>
      <c r="Z70" s="3">
        <f t="shared" si="17"/>
        <v>5590.219787236351</v>
      </c>
      <c r="AA70" s="3">
        <f t="shared" si="18"/>
        <v>10.00235941632514</v>
      </c>
      <c r="AB70" s="3">
        <f t="shared" si="19"/>
        <v>5.001191638157537</v>
      </c>
      <c r="AC70" s="3">
        <f t="shared" si="20"/>
        <v>0</v>
      </c>
    </row>
    <row r="71" spans="1:29" ht="12.75">
      <c r="A71" s="10">
        <f t="shared" si="6"/>
        <v>0.3666413949962097</v>
      </c>
      <c r="B71" s="3">
        <f t="shared" si="0"/>
        <v>30</v>
      </c>
      <c r="C71" s="11">
        <f t="shared" si="7"/>
        <v>0.00011002497901166723</v>
      </c>
      <c r="D71" s="3">
        <f t="shared" si="8"/>
        <v>68.77696992911787</v>
      </c>
      <c r="E71" s="11">
        <f t="shared" si="9"/>
        <v>2.952774547131186E-07</v>
      </c>
      <c r="F71" s="3">
        <f t="shared" si="10"/>
        <v>68.7769694094297</v>
      </c>
      <c r="G71" s="11">
        <f t="shared" si="11"/>
        <v>1.9685241911864494E-07</v>
      </c>
      <c r="H71" s="3">
        <f t="shared" si="12"/>
        <v>68.77696917561447</v>
      </c>
      <c r="I71" s="11">
        <f t="shared" si="13"/>
        <v>9.842644435449836E-08</v>
      </c>
      <c r="J71" s="3">
        <f t="shared" si="14"/>
        <v>68.77696912367625</v>
      </c>
      <c r="K71" s="1">
        <f>0</f>
        <v>0</v>
      </c>
      <c r="L71" s="10">
        <f t="shared" si="15"/>
        <v>0.3666413949962097</v>
      </c>
      <c r="N71" s="9">
        <f t="shared" si="1"/>
        <v>3.4448965341218004E-07</v>
      </c>
      <c r="O71" s="9">
        <f t="shared" si="2"/>
        <v>2.4606521211850904E-07</v>
      </c>
      <c r="P71" s="9">
        <f t="shared" si="3"/>
        <v>1.4763959686288608E-07</v>
      </c>
      <c r="Q71" s="9">
        <f t="shared" si="4"/>
        <v>4.9213277220089366E-08</v>
      </c>
      <c r="S71" s="10">
        <f t="shared" si="21"/>
        <v>0.03648311791847486</v>
      </c>
      <c r="T71" s="10">
        <f t="shared" si="21"/>
        <v>4.265657461892367</v>
      </c>
      <c r="U71" s="10">
        <f t="shared" si="21"/>
        <v>6.398460753822157</v>
      </c>
      <c r="V71" s="10">
        <f t="shared" si="21"/>
        <v>12.796890980732</v>
      </c>
      <c r="W71" s="3">
        <f>0</f>
        <v>0</v>
      </c>
      <c r="Y71" s="3">
        <f t="shared" si="16"/>
        <v>5590.5559947646625</v>
      </c>
      <c r="Z71" s="3">
        <f t="shared" si="17"/>
        <v>15.003548824946618</v>
      </c>
      <c r="AA71" s="3">
        <f t="shared" si="18"/>
        <v>10.002405650729239</v>
      </c>
      <c r="AB71" s="3">
        <f t="shared" si="19"/>
        <v>5.001214755706164</v>
      </c>
      <c r="AC71" s="3">
        <f t="shared" si="20"/>
        <v>0</v>
      </c>
    </row>
    <row r="72" spans="1:29" ht="12.75">
      <c r="A72" s="10">
        <f t="shared" si="6"/>
        <v>0.3736921910538291</v>
      </c>
      <c r="B72" s="3">
        <f t="shared" si="0"/>
        <v>30</v>
      </c>
      <c r="C72" s="11">
        <f t="shared" si="7"/>
        <v>-0.00010933542630554777</v>
      </c>
      <c r="D72" s="3">
        <f t="shared" si="8"/>
        <v>68.81178309319282</v>
      </c>
      <c r="E72" s="11">
        <f t="shared" si="9"/>
        <v>2.9527741081768083E-07</v>
      </c>
      <c r="F72" s="3">
        <f t="shared" si="10"/>
        <v>68.81178298874023</v>
      </c>
      <c r="G72" s="11">
        <f t="shared" si="11"/>
        <v>1.9685238986280224E-07</v>
      </c>
      <c r="H72" s="3">
        <f t="shared" si="12"/>
        <v>68.8117830040699</v>
      </c>
      <c r="I72" s="11">
        <f t="shared" si="13"/>
        <v>9.842642972849831E-08</v>
      </c>
      <c r="J72" s="3">
        <f t="shared" si="14"/>
        <v>68.81178303518055</v>
      </c>
      <c r="K72" s="1">
        <f>0</f>
        <v>0</v>
      </c>
      <c r="L72" s="10">
        <f t="shared" si="15"/>
        <v>0.3736921910538291</v>
      </c>
      <c r="N72" s="9">
        <f t="shared" si="1"/>
        <v>-0.0001093393030737409</v>
      </c>
      <c r="O72" s="9">
        <f t="shared" si="2"/>
        <v>2.460645885631126E-07</v>
      </c>
      <c r="P72" s="9">
        <f t="shared" si="3"/>
        <v>1.476392227288171E-07</v>
      </c>
      <c r="Q72" s="9">
        <f t="shared" si="4"/>
        <v>4.9213152508457944E-08</v>
      </c>
      <c r="S72" s="10">
        <f t="shared" si="21"/>
        <v>0.036548006002945096</v>
      </c>
      <c r="T72" s="10">
        <f t="shared" si="21"/>
        <v>4.265658096017752</v>
      </c>
      <c r="U72" s="10">
        <f t="shared" si="21"/>
        <v>6.3984617047497085</v>
      </c>
      <c r="V72" s="10">
        <f t="shared" si="21"/>
        <v>12.796892882328232</v>
      </c>
      <c r="W72" s="3">
        <f>0</f>
        <v>0</v>
      </c>
      <c r="Y72" s="3">
        <f t="shared" si="16"/>
        <v>-5555.5186509766345</v>
      </c>
      <c r="Z72" s="3">
        <f t="shared" si="17"/>
        <v>15.003546594544895</v>
      </c>
      <c r="AA72" s="3">
        <f t="shared" si="18"/>
        <v>10.0024041641902</v>
      </c>
      <c r="AB72" s="3">
        <f t="shared" si="19"/>
        <v>5.00121401253427</v>
      </c>
      <c r="AC72" s="3">
        <f t="shared" si="20"/>
        <v>0</v>
      </c>
    </row>
    <row r="73" spans="1:29" ht="12.75">
      <c r="A73" s="10">
        <f t="shared" si="6"/>
        <v>0.38074298711144855</v>
      </c>
      <c r="B73" s="3">
        <f t="shared" si="0"/>
        <v>30</v>
      </c>
      <c r="C73" s="11">
        <f t="shared" si="7"/>
        <v>-0.00010934317341448416</v>
      </c>
      <c r="D73" s="3">
        <f t="shared" si="8"/>
        <v>30.066913610543214</v>
      </c>
      <c r="E73" s="11">
        <f t="shared" si="9"/>
        <v>-0.00010934317731820298</v>
      </c>
      <c r="F73" s="3">
        <f t="shared" si="10"/>
        <v>68.84659647982946</v>
      </c>
      <c r="G73" s="11">
        <f t="shared" si="11"/>
        <v>1.9685142143058492E-07</v>
      </c>
      <c r="H73" s="3">
        <f t="shared" si="12"/>
        <v>68.84659674430354</v>
      </c>
      <c r="I73" s="11">
        <f t="shared" si="13"/>
        <v>9.84259455091398E-08</v>
      </c>
      <c r="J73" s="3">
        <f t="shared" si="14"/>
        <v>68.84659685846273</v>
      </c>
      <c r="K73" s="1">
        <f>0</f>
        <v>0</v>
      </c>
      <c r="L73" s="10">
        <f t="shared" si="15"/>
        <v>0.38074298711144855</v>
      </c>
      <c r="N73" s="9">
        <f t="shared" si="1"/>
        <v>-0.00010934704123868949</v>
      </c>
      <c r="O73" s="9">
        <f t="shared" si="2"/>
        <v>-0.00010934704878776129</v>
      </c>
      <c r="P73" s="9">
        <f t="shared" si="3"/>
        <v>1.4763814421212273E-07</v>
      </c>
      <c r="Q73" s="9">
        <f t="shared" si="4"/>
        <v>4.921279300080477E-08</v>
      </c>
      <c r="S73" s="10">
        <f t="shared" si="21"/>
        <v>0.03654727453809112</v>
      </c>
      <c r="T73" s="10">
        <f t="shared" si="21"/>
        <v>0.03654727416952466</v>
      </c>
      <c r="U73" s="10">
        <f t="shared" si="21"/>
        <v>6.398493182685764</v>
      </c>
      <c r="V73" s="10">
        <f t="shared" si="21"/>
        <v>12.796955838322509</v>
      </c>
      <c r="W73" s="3">
        <f>0</f>
        <v>0</v>
      </c>
      <c r="Y73" s="3">
        <f t="shared" si="16"/>
        <v>-5555.912294735493</v>
      </c>
      <c r="Z73" s="3">
        <f t="shared" si="17"/>
        <v>-5555.912493090073</v>
      </c>
      <c r="AA73" s="3">
        <f t="shared" si="18"/>
        <v>10.002354956504938</v>
      </c>
      <c r="AB73" s="3">
        <f t="shared" si="19"/>
        <v>5.001189408526508</v>
      </c>
      <c r="AC73" s="3">
        <f t="shared" si="20"/>
        <v>0</v>
      </c>
    </row>
    <row r="74" spans="1:29" ht="12.75">
      <c r="A74" s="10">
        <f t="shared" si="6"/>
        <v>0.387793783169068</v>
      </c>
      <c r="B74" s="3">
        <f t="shared" si="0"/>
        <v>30</v>
      </c>
      <c r="C74" s="11">
        <f t="shared" si="7"/>
        <v>-0.00010935090264982011</v>
      </c>
      <c r="D74" s="3">
        <f t="shared" si="8"/>
        <v>30.06691628068351</v>
      </c>
      <c r="E74" s="11">
        <f t="shared" si="9"/>
        <v>-0.00010935090629538705</v>
      </c>
      <c r="F74" s="3">
        <f t="shared" si="10"/>
        <v>30.13383238738092</v>
      </c>
      <c r="G74" s="11">
        <f t="shared" si="11"/>
        <v>-0.00010935091723144062</v>
      </c>
      <c r="H74" s="3">
        <f t="shared" si="12"/>
        <v>68.88141023022055</v>
      </c>
      <c r="I74" s="11">
        <f t="shared" si="13"/>
        <v>9.842499170449842E-08</v>
      </c>
      <c r="J74" s="3">
        <f t="shared" si="14"/>
        <v>68.88141042742598</v>
      </c>
      <c r="K74" s="1">
        <f>0</f>
        <v>0</v>
      </c>
      <c r="L74" s="10">
        <f t="shared" si="15"/>
        <v>0.387793783169068</v>
      </c>
      <c r="N74" s="9">
        <f t="shared" si="1"/>
        <v>-0.00010935476130082782</v>
      </c>
      <c r="O74" s="9">
        <f t="shared" si="2"/>
        <v>-0.00010935476833380435</v>
      </c>
      <c r="P74" s="9">
        <f t="shared" si="3"/>
        <v>-0.00010935478239846886</v>
      </c>
      <c r="Q74" s="9">
        <f t="shared" si="4"/>
        <v>4.9212198703939854E-08</v>
      </c>
      <c r="S74" s="10">
        <f t="shared" si="21"/>
        <v>0.03654654481627272</v>
      </c>
      <c r="T74" s="10">
        <f t="shared" si="21"/>
        <v>0.036546544472105605</v>
      </c>
      <c r="U74" s="10">
        <f t="shared" si="21"/>
        <v>0.03654654343966539</v>
      </c>
      <c r="V74" s="10">
        <f t="shared" si="21"/>
        <v>12.797079849467064</v>
      </c>
      <c r="W74" s="3">
        <f>0</f>
        <v>0</v>
      </c>
      <c r="Y74" s="3">
        <f t="shared" si="16"/>
        <v>-5556.305030306365</v>
      </c>
      <c r="Z74" s="3">
        <f t="shared" si="17"/>
        <v>-5556.30521554381</v>
      </c>
      <c r="AA74" s="3">
        <f t="shared" si="18"/>
        <v>-5556.305771223261</v>
      </c>
      <c r="AB74" s="3">
        <f t="shared" si="19"/>
        <v>5.001140944093216</v>
      </c>
      <c r="AC74" s="3">
        <f t="shared" si="20"/>
        <v>0</v>
      </c>
    </row>
    <row r="75" spans="1:29" ht="12.75">
      <c r="A75" s="10">
        <f t="shared" si="6"/>
        <v>0.3948445792266874</v>
      </c>
      <c r="B75" s="3">
        <f t="shared" si="0"/>
        <v>30</v>
      </c>
      <c r="C75" s="11">
        <f t="shared" si="7"/>
        <v>-0.00010935861355351918</v>
      </c>
      <c r="D75" s="3">
        <f t="shared" si="8"/>
        <v>30.06691876827862</v>
      </c>
      <c r="E75" s="11">
        <f t="shared" si="9"/>
        <v>-0.00010935861694114259</v>
      </c>
      <c r="F75" s="3">
        <f t="shared" si="10"/>
        <v>30.133837362115372</v>
      </c>
      <c r="G75" s="11">
        <f t="shared" si="11"/>
        <v>-0.00010935862710337153</v>
      </c>
      <c r="H75" s="3">
        <f t="shared" si="12"/>
        <v>30.200755607071166</v>
      </c>
      <c r="I75" s="11">
        <f t="shared" si="13"/>
        <v>-0.00010935864403828233</v>
      </c>
      <c r="J75" s="3">
        <f t="shared" si="14"/>
        <v>68.91622357597832</v>
      </c>
      <c r="K75" s="1">
        <f>0</f>
        <v>0</v>
      </c>
      <c r="L75" s="10">
        <f t="shared" si="15"/>
        <v>0.3948445792266874</v>
      </c>
      <c r="N75" s="9">
        <f t="shared" si="1"/>
        <v>-0.00010936246280309347</v>
      </c>
      <c r="O75" s="9">
        <f t="shared" si="2"/>
        <v>-0.00010936246932039684</v>
      </c>
      <c r="P75" s="9">
        <f t="shared" si="3"/>
        <v>-0.00010936248235372703</v>
      </c>
      <c r="Q75" s="9">
        <f t="shared" si="4"/>
        <v>-0.00010936250190053222</v>
      </c>
      <c r="S75" s="10">
        <f t="shared" si="21"/>
        <v>0.03654581688034458</v>
      </c>
      <c r="T75" s="10">
        <f t="shared" si="21"/>
        <v>0.036545816560553335</v>
      </c>
      <c r="U75" s="10">
        <f t="shared" si="21"/>
        <v>0.036545815601240275</v>
      </c>
      <c r="V75" s="10">
        <f t="shared" si="21"/>
        <v>0.0365458140025871</v>
      </c>
      <c r="W75" s="3">
        <f>0</f>
        <v>0</v>
      </c>
      <c r="Y75" s="3">
        <f t="shared" si="16"/>
        <v>-5556.696834415641</v>
      </c>
      <c r="Z75" s="3">
        <f t="shared" si="17"/>
        <v>-5556.697006546538</v>
      </c>
      <c r="AA75" s="3">
        <f t="shared" si="18"/>
        <v>-5556.697522906646</v>
      </c>
      <c r="AB75" s="3">
        <f t="shared" si="19"/>
        <v>-5556.698383398218</v>
      </c>
      <c r="AC75" s="3">
        <f t="shared" si="20"/>
        <v>0</v>
      </c>
    </row>
    <row r="76" spans="1:29" ht="12.75">
      <c r="A76" s="10">
        <f t="shared" si="6"/>
        <v>0.40189537528430685</v>
      </c>
      <c r="B76" s="3">
        <f t="shared" si="0"/>
        <v>30</v>
      </c>
      <c r="C76" s="11">
        <f t="shared" si="7"/>
        <v>-0.00010936630566949149</v>
      </c>
      <c r="D76" s="3">
        <f t="shared" si="8"/>
        <v>30.06692107347783</v>
      </c>
      <c r="E76" s="11">
        <f t="shared" si="9"/>
        <v>-0.00010936630879938512</v>
      </c>
      <c r="F76" s="3">
        <f t="shared" si="10"/>
        <v>30.133841972062307</v>
      </c>
      <c r="G76" s="11">
        <f t="shared" si="11"/>
        <v>-0.00010936631818843079</v>
      </c>
      <c r="H76" s="3">
        <f t="shared" si="12"/>
        <v>30.200762520863172</v>
      </c>
      <c r="I76" s="11">
        <f t="shared" si="13"/>
        <v>-0.00010936633383472379</v>
      </c>
      <c r="J76" s="3">
        <f t="shared" si="14"/>
        <v>-8.447786262804435</v>
      </c>
      <c r="K76" s="1">
        <f>0</f>
        <v>0</v>
      </c>
      <c r="L76" s="10">
        <f t="shared" si="15"/>
        <v>0.40189537528430685</v>
      </c>
      <c r="N76" s="9">
        <f t="shared" si="1"/>
        <v>-0.00010937014529037299</v>
      </c>
      <c r="O76" s="9">
        <f t="shared" si="2"/>
        <v>-0.00010937015129243613</v>
      </c>
      <c r="P76" s="9">
        <f t="shared" si="3"/>
        <v>-0.00010937016329529897</v>
      </c>
      <c r="Q76" s="9">
        <f t="shared" si="4"/>
        <v>-4.918946926788093E-08</v>
      </c>
      <c r="S76" s="10">
        <f t="shared" si="21"/>
        <v>0.0365450907729654</v>
      </c>
      <c r="T76" s="10">
        <f t="shared" si="21"/>
        <v>0.03654509047752615</v>
      </c>
      <c r="U76" s="10">
        <f t="shared" si="21"/>
        <v>0.03654508959126842</v>
      </c>
      <c r="V76" s="10">
        <f t="shared" si="21"/>
        <v>0.03654508811437215</v>
      </c>
      <c r="W76" s="3">
        <f>0</f>
        <v>0</v>
      </c>
      <c r="Y76" s="3">
        <f t="shared" si="16"/>
        <v>-5557.087683888622</v>
      </c>
      <c r="Z76" s="3">
        <f t="shared" si="17"/>
        <v>-5557.087842923832</v>
      </c>
      <c r="AA76" s="3">
        <f t="shared" si="18"/>
        <v>-5557.088319997184</v>
      </c>
      <c r="AB76" s="3">
        <f t="shared" si="19"/>
        <v>-5557.089115011897</v>
      </c>
      <c r="AC76" s="3">
        <f t="shared" si="20"/>
        <v>0</v>
      </c>
    </row>
    <row r="77" spans="1:29" ht="12.75">
      <c r="A77" s="10">
        <f t="shared" si="6"/>
        <v>0.4089461713419263</v>
      </c>
      <c r="B77" s="3">
        <f t="shared" si="0"/>
        <v>30</v>
      </c>
      <c r="C77" s="11">
        <f t="shared" si="7"/>
        <v>-0.00010937397854359846</v>
      </c>
      <c r="D77" s="3">
        <f t="shared" si="8"/>
        <v>30.066923196434285</v>
      </c>
      <c r="E77" s="11">
        <f t="shared" si="9"/>
        <v>-0.00010937398141598151</v>
      </c>
      <c r="F77" s="3">
        <f t="shared" si="10"/>
        <v>30.133846217528326</v>
      </c>
      <c r="G77" s="11">
        <f t="shared" si="11"/>
        <v>-0.00010937399003250246</v>
      </c>
      <c r="H77" s="3">
        <f t="shared" si="12"/>
        <v>-8.482583587719738</v>
      </c>
      <c r="I77" s="11">
        <f t="shared" si="13"/>
        <v>-9.837962379972286E-08</v>
      </c>
      <c r="J77" s="3">
        <f t="shared" si="14"/>
        <v>-8.482583332350869</v>
      </c>
      <c r="K77" s="1">
        <f>0</f>
        <v>0</v>
      </c>
      <c r="L77" s="10">
        <f t="shared" si="15"/>
        <v>0.4089461713419263</v>
      </c>
      <c r="N77" s="9">
        <f t="shared" si="1"/>
        <v>-0.00010937780830950656</v>
      </c>
      <c r="O77" s="9">
        <f t="shared" si="2"/>
        <v>-0.00010937781379677432</v>
      </c>
      <c r="P77" s="9">
        <f t="shared" si="3"/>
        <v>-1.4757019354803757E-07</v>
      </c>
      <c r="Q77" s="9">
        <f t="shared" si="4"/>
        <v>-4.919015453158567E-08</v>
      </c>
      <c r="S77" s="10">
        <f t="shared" si="21"/>
        <v>0.036544366536597685</v>
      </c>
      <c r="T77" s="10">
        <f t="shared" si="21"/>
        <v>0.036544366265485996</v>
      </c>
      <c r="U77" s="10">
        <f t="shared" si="21"/>
        <v>0.036544365452210265</v>
      </c>
      <c r="V77" s="10">
        <f t="shared" si="21"/>
        <v>12.802981241214587</v>
      </c>
      <c r="W77" s="3">
        <f>0</f>
        <v>0</v>
      </c>
      <c r="Y77" s="3">
        <f t="shared" si="16"/>
        <v>-5557.477555649754</v>
      </c>
      <c r="Z77" s="3">
        <f t="shared" si="17"/>
        <v>-5557.477701600414</v>
      </c>
      <c r="AA77" s="3">
        <f t="shared" si="18"/>
        <v>-5557.478139420473</v>
      </c>
      <c r="AB77" s="3">
        <f t="shared" si="19"/>
        <v>-4.998835723821499</v>
      </c>
      <c r="AC77" s="3">
        <f t="shared" si="20"/>
        <v>0</v>
      </c>
    </row>
    <row r="78" spans="1:29" ht="12.75">
      <c r="A78" s="10">
        <f t="shared" si="6"/>
        <v>0.4159969673995457</v>
      </c>
      <c r="B78" s="3">
        <f t="shared" si="0"/>
        <v>30</v>
      </c>
      <c r="C78" s="11">
        <f t="shared" si="7"/>
        <v>-0.00010938163172365761</v>
      </c>
      <c r="D78" s="3">
        <f t="shared" si="8"/>
        <v>30.066925137305315</v>
      </c>
      <c r="E78" s="11">
        <f t="shared" si="9"/>
        <v>-0.00010938163433875566</v>
      </c>
      <c r="F78" s="3">
        <f t="shared" si="10"/>
        <v>-8.517381603992117</v>
      </c>
      <c r="G78" s="11">
        <f t="shared" si="11"/>
        <v>-1.967609084532837E-07</v>
      </c>
      <c r="H78" s="3">
        <f t="shared" si="12"/>
        <v>-8.517381046510959</v>
      </c>
      <c r="I78" s="11">
        <f t="shared" si="13"/>
        <v>-9.838072427908305E-08</v>
      </c>
      <c r="J78" s="3">
        <f t="shared" si="14"/>
        <v>-8.517380886658962</v>
      </c>
      <c r="K78" s="1">
        <f>0</f>
        <v>0</v>
      </c>
      <c r="L78" s="10">
        <f t="shared" si="15"/>
        <v>0.4159969673995457</v>
      </c>
      <c r="N78" s="9">
        <f t="shared" si="1"/>
        <v>-0.00010938545140929395</v>
      </c>
      <c r="O78" s="9">
        <f t="shared" si="2"/>
        <v>-2.459514984499684E-07</v>
      </c>
      <c r="P78" s="9">
        <f t="shared" si="3"/>
        <v>-1.4757143918292994E-07</v>
      </c>
      <c r="Q78" s="9">
        <f t="shared" si="4"/>
        <v>-4.9190569747343593E-08</v>
      </c>
      <c r="S78" s="10">
        <f t="shared" si="21"/>
        <v>0.03654364421350737</v>
      </c>
      <c r="T78" s="10">
        <f t="shared" si="21"/>
        <v>0.03654364396669827</v>
      </c>
      <c r="U78" s="10">
        <f t="shared" si="21"/>
        <v>6.40143658578732</v>
      </c>
      <c r="V78" s="10">
        <f t="shared" si="21"/>
        <v>12.802838028032246</v>
      </c>
      <c r="W78" s="3">
        <f>0</f>
        <v>0</v>
      </c>
      <c r="Y78" s="3">
        <f t="shared" si="16"/>
        <v>-5557.866426722878</v>
      </c>
      <c r="Z78" s="3">
        <f t="shared" si="17"/>
        <v>-5557.86655960045</v>
      </c>
      <c r="AA78" s="3">
        <f t="shared" si="18"/>
        <v>-9.997755838446468</v>
      </c>
      <c r="AB78" s="3">
        <f t="shared" si="19"/>
        <v>-4.998891641046293</v>
      </c>
      <c r="AC78" s="3">
        <f t="shared" si="20"/>
        <v>0</v>
      </c>
    </row>
    <row r="79" spans="1:29" ht="12.75">
      <c r="A79" s="10">
        <f t="shared" si="6"/>
        <v>0.42304776345716516</v>
      </c>
      <c r="B79" s="3">
        <f t="shared" si="0"/>
        <v>30</v>
      </c>
      <c r="C79" s="11">
        <f t="shared" si="7"/>
        <v>-0.00010938926475944923</v>
      </c>
      <c r="D79" s="3">
        <f t="shared" si="8"/>
        <v>-8.55217965135516</v>
      </c>
      <c r="E79" s="11">
        <f t="shared" si="9"/>
        <v>-2.951416934725332E-07</v>
      </c>
      <c r="F79" s="3">
        <f t="shared" si="10"/>
        <v>-8.552179069946057</v>
      </c>
      <c r="G79" s="11">
        <f t="shared" si="11"/>
        <v>-1.9676202917794288E-07</v>
      </c>
      <c r="H79" s="3">
        <f t="shared" si="12"/>
        <v>-8.552178799025203</v>
      </c>
      <c r="I79" s="11">
        <f t="shared" si="13"/>
        <v>-9.838128465077174E-08</v>
      </c>
      <c r="J79" s="3">
        <f t="shared" si="14"/>
        <v>-8.55217873469439</v>
      </c>
      <c r="K79" s="1">
        <f>0</f>
        <v>0</v>
      </c>
      <c r="L79" s="10">
        <f t="shared" si="15"/>
        <v>0.42304776345716516</v>
      </c>
      <c r="N79" s="9">
        <f t="shared" si="1"/>
        <v>-3.443312234622287E-07</v>
      </c>
      <c r="O79" s="9">
        <f t="shared" si="2"/>
        <v>-2.45952224199155E-07</v>
      </c>
      <c r="P79" s="9">
        <f t="shared" si="3"/>
        <v>-1.475718746452967E-07</v>
      </c>
      <c r="Q79" s="9">
        <f t="shared" si="4"/>
        <v>-4.919071490337298E-08</v>
      </c>
      <c r="S79" s="10">
        <f t="shared" si="21"/>
        <v>0.03654292384576348</v>
      </c>
      <c r="T79" s="10">
        <f t="shared" si="21"/>
        <v>4.267619607403309</v>
      </c>
      <c r="U79" s="10">
        <f t="shared" si="21"/>
        <v>6.401400124241026</v>
      </c>
      <c r="V79" s="10">
        <f t="shared" si="21"/>
        <v>12.802765104122065</v>
      </c>
      <c r="W79" s="3">
        <f>0</f>
        <v>0</v>
      </c>
      <c r="Y79" s="3">
        <f t="shared" si="16"/>
        <v>-5558.254274231566</v>
      </c>
      <c r="Z79" s="3">
        <f t="shared" si="17"/>
        <v>-14.996650565803748</v>
      </c>
      <c r="AA79" s="3">
        <f t="shared" si="18"/>
        <v>-9.997812784369277</v>
      </c>
      <c r="AB79" s="3">
        <f t="shared" si="19"/>
        <v>-4.998920114483249</v>
      </c>
      <c r="AC79" s="3">
        <f t="shared" si="20"/>
        <v>0</v>
      </c>
    </row>
    <row r="80" spans="1:29" ht="12.75">
      <c r="A80" s="10">
        <f t="shared" si="6"/>
        <v>0.4300985595147846</v>
      </c>
      <c r="B80" s="3">
        <f t="shared" si="0"/>
        <v>30</v>
      </c>
      <c r="C80" s="11">
        <f t="shared" si="7"/>
        <v>0.00010870003249803202</v>
      </c>
      <c r="D80" s="3">
        <f t="shared" si="8"/>
        <v>-8.58697674238111</v>
      </c>
      <c r="E80" s="11">
        <f t="shared" si="9"/>
        <v>-2.9514175418871914E-07</v>
      </c>
      <c r="F80" s="3">
        <f t="shared" si="10"/>
        <v>-8.586976638575882</v>
      </c>
      <c r="G80" s="11">
        <f t="shared" si="11"/>
        <v>-1.9676206966644712E-07</v>
      </c>
      <c r="H80" s="3">
        <f t="shared" si="12"/>
        <v>-8.586976654222164</v>
      </c>
      <c r="I80" s="11">
        <f t="shared" si="13"/>
        <v>-9.838130489788226E-08</v>
      </c>
      <c r="J80" s="3">
        <f t="shared" si="14"/>
        <v>-8.586976685414488</v>
      </c>
      <c r="K80" s="1">
        <f>0</f>
        <v>0</v>
      </c>
      <c r="L80" s="10">
        <f t="shared" si="15"/>
        <v>0.4300985595147846</v>
      </c>
      <c r="N80" s="9">
        <f t="shared" si="1"/>
        <v>0.00010870441177584111</v>
      </c>
      <c r="O80" s="9">
        <f t="shared" si="2"/>
        <v>-2.4595159965717796E-07</v>
      </c>
      <c r="P80" s="9">
        <f t="shared" si="3"/>
        <v>-1.4757149991945376E-07</v>
      </c>
      <c r="Q80" s="9">
        <f t="shared" si="4"/>
        <v>-4.9190589994555215E-08</v>
      </c>
      <c r="S80" s="10">
        <f t="shared" si="21"/>
        <v>0.036608187864207845</v>
      </c>
      <c r="T80" s="10">
        <f t="shared" si="21"/>
        <v>4.267618729474036</v>
      </c>
      <c r="U80" s="10">
        <f t="shared" si="21"/>
        <v>6.401398806999767</v>
      </c>
      <c r="V80" s="10">
        <f t="shared" si="21"/>
        <v>12.802762469282033</v>
      </c>
      <c r="W80" s="3">
        <f>0</f>
        <v>0</v>
      </c>
      <c r="Y80" s="3">
        <f t="shared" si="16"/>
        <v>5523.233212782941</v>
      </c>
      <c r="Z80" s="3">
        <f t="shared" si="17"/>
        <v>-14.996653650896246</v>
      </c>
      <c r="AA80" s="3">
        <f t="shared" si="18"/>
        <v>-9.997814841658922</v>
      </c>
      <c r="AB80" s="3">
        <f t="shared" si="19"/>
        <v>-4.998921143273312</v>
      </c>
      <c r="AC80" s="3">
        <f t="shared" si="20"/>
        <v>0</v>
      </c>
    </row>
    <row r="81" spans="1:29" ht="12.75">
      <c r="A81" s="10">
        <f t="shared" si="6"/>
        <v>0.43714935557240403</v>
      </c>
      <c r="B81" s="3">
        <f t="shared" si="0"/>
        <v>30</v>
      </c>
      <c r="C81" s="11">
        <f t="shared" si="7"/>
        <v>0.00010870878383519414</v>
      </c>
      <c r="D81" s="3">
        <f t="shared" si="8"/>
        <v>29.933474093412606</v>
      </c>
      <c r="E81" s="11">
        <f t="shared" si="9"/>
        <v>0.0001087087882399446</v>
      </c>
      <c r="F81" s="3">
        <f t="shared" si="10"/>
        <v>-8.621774118844769</v>
      </c>
      <c r="G81" s="11">
        <f t="shared" si="11"/>
        <v>-1.967610299117368E-07</v>
      </c>
      <c r="H81" s="3">
        <f t="shared" si="12"/>
        <v>-8.621774421057802</v>
      </c>
      <c r="I81" s="11">
        <f t="shared" si="13"/>
        <v>-9.838078501651488E-08</v>
      </c>
      <c r="J81" s="3">
        <f t="shared" si="14"/>
        <v>-8.621774547772972</v>
      </c>
      <c r="K81" s="1">
        <f>0</f>
        <v>0</v>
      </c>
      <c r="L81" s="10">
        <f t="shared" si="15"/>
        <v>0.43714935557240403</v>
      </c>
      <c r="N81" s="9">
        <f t="shared" si="1"/>
        <v>0.00010871315308881975</v>
      </c>
      <c r="O81" s="9">
        <f t="shared" si="2"/>
        <v>0.00010871316160412009</v>
      </c>
      <c r="P81" s="9">
        <f t="shared" si="3"/>
        <v>-1.475703150101239E-07</v>
      </c>
      <c r="Q81" s="9">
        <f t="shared" si="4"/>
        <v>-4.919019502210941E-08</v>
      </c>
      <c r="S81" s="10">
        <f t="shared" si="21"/>
        <v>0.03660735643310349</v>
      </c>
      <c r="T81" s="10">
        <f t="shared" si="21"/>
        <v>0.03660735601464283</v>
      </c>
      <c r="U81" s="10">
        <f t="shared" si="21"/>
        <v>6.401432634249834</v>
      </c>
      <c r="V81" s="10">
        <f t="shared" si="21"/>
        <v>12.802830123932866</v>
      </c>
      <c r="W81" s="3">
        <f>0</f>
        <v>0</v>
      </c>
      <c r="Y81" s="3">
        <f t="shared" si="16"/>
        <v>5523.677883083026</v>
      </c>
      <c r="Z81" s="3">
        <f t="shared" si="17"/>
        <v>5523.678106895876</v>
      </c>
      <c r="AA81" s="3">
        <f t="shared" si="18"/>
        <v>-9.997762009956695</v>
      </c>
      <c r="AB81" s="3">
        <f t="shared" si="19"/>
        <v>-4.99889472721833</v>
      </c>
      <c r="AC81" s="3">
        <f t="shared" si="20"/>
        <v>0</v>
      </c>
    </row>
    <row r="82" spans="1:29" ht="12.75">
      <c r="A82" s="10">
        <f t="shared" si="6"/>
        <v>0.44420015163002347</v>
      </c>
      <c r="B82" s="3">
        <f t="shared" si="0"/>
        <v>30</v>
      </c>
      <c r="C82" s="11">
        <f t="shared" si="7"/>
        <v>0.00010871751513993368</v>
      </c>
      <c r="D82" s="3">
        <f t="shared" si="8"/>
        <v>29.933471081512984</v>
      </c>
      <c r="E82" s="11">
        <f t="shared" si="9"/>
        <v>0.00010871751925072572</v>
      </c>
      <c r="F82" s="3">
        <f t="shared" si="10"/>
        <v>29.866942361296744</v>
      </c>
      <c r="G82" s="11">
        <f t="shared" si="11"/>
        <v>0.0001087175315823667</v>
      </c>
      <c r="H82" s="3">
        <f t="shared" si="12"/>
        <v>-8.65657190848931</v>
      </c>
      <c r="I82" s="11">
        <f t="shared" si="13"/>
        <v>-9.83797250165105E-08</v>
      </c>
      <c r="J82" s="3">
        <f t="shared" si="14"/>
        <v>-8.656572130724426</v>
      </c>
      <c r="K82" s="1">
        <f>0</f>
        <v>0</v>
      </c>
      <c r="L82" s="10">
        <f t="shared" si="15"/>
        <v>0.44420015163002347</v>
      </c>
      <c r="N82" s="9">
        <f t="shared" si="1"/>
        <v>0.00010872187410752421</v>
      </c>
      <c r="O82" s="9">
        <f t="shared" si="2"/>
        <v>0.00010872188203514122</v>
      </c>
      <c r="P82" s="9">
        <f t="shared" si="3"/>
        <v>0.00010872189788891265</v>
      </c>
      <c r="Q82" s="9">
        <f t="shared" si="4"/>
        <v>-4.918952999464728E-08</v>
      </c>
      <c r="S82" s="10">
        <f t="shared" si="21"/>
        <v>0.036606526975903095</v>
      </c>
      <c r="T82" s="10">
        <f t="shared" si="21"/>
        <v>0.036606526585402366</v>
      </c>
      <c r="U82" s="10">
        <f t="shared" si="21"/>
        <v>0.03660652541397012</v>
      </c>
      <c r="V82" s="10">
        <f t="shared" si="21"/>
        <v>12.802968069022516</v>
      </c>
      <c r="W82" s="3">
        <f>0</f>
        <v>0</v>
      </c>
      <c r="Y82" s="3">
        <f t="shared" si="16"/>
        <v>5524.121535501706</v>
      </c>
      <c r="Z82" s="3">
        <f t="shared" si="17"/>
        <v>5524.12174437803</v>
      </c>
      <c r="AA82" s="3">
        <f t="shared" si="18"/>
        <v>5524.122370969646</v>
      </c>
      <c r="AB82" s="3">
        <f t="shared" si="19"/>
        <v>-4.998840866818336</v>
      </c>
      <c r="AC82" s="3">
        <f t="shared" si="20"/>
        <v>0</v>
      </c>
    </row>
    <row r="83" spans="1:29" ht="12.75">
      <c r="A83" s="10">
        <f t="shared" si="6"/>
        <v>0.4512509476876429</v>
      </c>
      <c r="B83" s="3">
        <f t="shared" si="0"/>
        <v>30</v>
      </c>
      <c r="C83" s="11">
        <f t="shared" si="7"/>
        <v>0.0001087262258889832</v>
      </c>
      <c r="D83" s="3">
        <f t="shared" si="8"/>
        <v>29.933468277479584</v>
      </c>
      <c r="E83" s="11">
        <f t="shared" si="9"/>
        <v>0.00010872622970605016</v>
      </c>
      <c r="F83" s="3">
        <f t="shared" si="10"/>
        <v>29.86693675374722</v>
      </c>
      <c r="G83" s="11">
        <f t="shared" si="11"/>
        <v>0.00010872624115652378</v>
      </c>
      <c r="H83" s="3">
        <f t="shared" si="12"/>
        <v>29.80040562758714</v>
      </c>
      <c r="I83" s="11">
        <f t="shared" si="13"/>
        <v>0.00010872626023822202</v>
      </c>
      <c r="J83" s="3">
        <f t="shared" si="14"/>
        <v>-8.691369243229516</v>
      </c>
      <c r="K83" s="1">
        <f>0</f>
        <v>0</v>
      </c>
      <c r="L83" s="10">
        <f t="shared" si="15"/>
        <v>0.4512509476876429</v>
      </c>
      <c r="N83" s="9">
        <f t="shared" si="1"/>
        <v>0.00010873057430979095</v>
      </c>
      <c r="O83" s="9">
        <f t="shared" si="2"/>
        <v>0.00010873058165019854</v>
      </c>
      <c r="P83" s="9">
        <f t="shared" si="3"/>
        <v>0.00010873059632956679</v>
      </c>
      <c r="Q83" s="9">
        <f t="shared" si="4"/>
        <v>0.00010873061834500309</v>
      </c>
      <c r="S83" s="10">
        <f t="shared" si="21"/>
        <v>0.03660569954182482</v>
      </c>
      <c r="T83" s="10">
        <f t="shared" si="21"/>
        <v>0.03660569917925701</v>
      </c>
      <c r="U83" s="10">
        <f t="shared" si="21"/>
        <v>0.036605698091622806</v>
      </c>
      <c r="V83" s="10">
        <f t="shared" si="21"/>
        <v>0.036605696279129664</v>
      </c>
      <c r="W83" s="3">
        <f>0</f>
        <v>0</v>
      </c>
      <c r="Y83" s="3">
        <f t="shared" si="16"/>
        <v>5524.564143450874</v>
      </c>
      <c r="Z83" s="3">
        <f t="shared" si="17"/>
        <v>5524.5643374025285</v>
      </c>
      <c r="AA83" s="3">
        <f t="shared" si="18"/>
        <v>5524.564919220534</v>
      </c>
      <c r="AB83" s="3">
        <f t="shared" si="19"/>
        <v>5524.565888794021</v>
      </c>
      <c r="AC83" s="3">
        <f t="shared" si="20"/>
        <v>0</v>
      </c>
    </row>
    <row r="84" spans="1:29" ht="12.75">
      <c r="A84" s="10">
        <f t="shared" si="6"/>
        <v>0.45830174374526234</v>
      </c>
      <c r="B84" s="3">
        <f aca="true" t="shared" si="22" ref="B84:B147">$B$5</f>
        <v>30</v>
      </c>
      <c r="C84" s="11">
        <f t="shared" si="7"/>
        <v>0.00010873491556128126</v>
      </c>
      <c r="D84" s="3">
        <f t="shared" si="8"/>
        <v>29.933465681144753</v>
      </c>
      <c r="E84" s="11">
        <f t="shared" si="9"/>
        <v>0.00010873491908486374</v>
      </c>
      <c r="F84" s="3">
        <f t="shared" si="10"/>
        <v>29.866931561589332</v>
      </c>
      <c r="G84" s="11">
        <f t="shared" si="11"/>
        <v>0.00010873492965489168</v>
      </c>
      <c r="H84" s="3">
        <f t="shared" si="12"/>
        <v>29.800397840629344</v>
      </c>
      <c r="I84" s="11">
        <f t="shared" si="13"/>
        <v>0.00010873494726920738</v>
      </c>
      <c r="J84" s="3">
        <f t="shared" si="14"/>
        <v>68.22564052919243</v>
      </c>
      <c r="K84" s="1">
        <f>0</f>
        <v>0</v>
      </c>
      <c r="L84" s="10">
        <f t="shared" si="15"/>
        <v>0.45830174374526234</v>
      </c>
      <c r="N84" s="9">
        <f aca="true" t="shared" si="23" ref="N84:N147">((B84-D84)+$B$14*(C84+E84))/((2*$B$14)+$B$15*(ABS(C84)+ABS(E84)))</f>
        <v>0.00010873925317566625</v>
      </c>
      <c r="O84" s="9">
        <f aca="true" t="shared" si="24" ref="O84:O147">((D84-F84)+$B$14*(E84+G84))/((2*$B$14)+$B$15*(ABS(E84)+ABS(G84)))</f>
        <v>0.0001087392599293527</v>
      </c>
      <c r="P84" s="9">
        <f aca="true" t="shared" si="25" ref="P84:P147">((F84-H84)+$B$14*(G84+I84))/((2*$B$14)+$B$15*(ABS(G84)+ABS(I84)))</f>
        <v>0.00010873927343529534</v>
      </c>
      <c r="Q84" s="9">
        <f aca="true" t="shared" si="26" ref="Q84:Q147">((H84-J84)+$B$14*(I84+K84))/((2*$B$14)+$B$15*(ABS(I84)+ABS(K84)))</f>
        <v>4.916393992410453E-08</v>
      </c>
      <c r="S84" s="10">
        <f t="shared" si="21"/>
        <v>0.03660487417986155</v>
      </c>
      <c r="T84" s="10">
        <f t="shared" si="21"/>
        <v>0.03660487384519905</v>
      </c>
      <c r="U84" s="10">
        <f t="shared" si="21"/>
        <v>0.03660487284127989</v>
      </c>
      <c r="V84" s="10">
        <f t="shared" si="21"/>
        <v>0.03660487116830921</v>
      </c>
      <c r="W84" s="3">
        <f>0</f>
        <v>0</v>
      </c>
      <c r="Y84" s="3">
        <f t="shared" si="16"/>
        <v>5525.005680454516</v>
      </c>
      <c r="Z84" s="3">
        <f t="shared" si="17"/>
        <v>5525.005859493724</v>
      </c>
      <c r="AA84" s="3">
        <f t="shared" si="18"/>
        <v>5525.00639657479</v>
      </c>
      <c r="AB84" s="3">
        <f t="shared" si="19"/>
        <v>5525.007291588078</v>
      </c>
      <c r="AC84" s="3">
        <f t="shared" si="20"/>
        <v>0</v>
      </c>
    </row>
    <row r="85" spans="1:29" ht="12.75">
      <c r="A85" s="10">
        <f aca="true" t="shared" si="27" ref="A85:A148">A84+$B$11</f>
        <v>0.46535253980288177</v>
      </c>
      <c r="B85" s="3">
        <f t="shared" si="22"/>
        <v>30</v>
      </c>
      <c r="C85" s="11">
        <f aca="true" t="shared" si="28" ref="C85:C148">((B85-D84)+$B$14*E84-$B$15*N84*ABS(E84))/($B$14+$B$15*ABS(N84))</f>
        <v>0.00010874358363798017</v>
      </c>
      <c r="D85" s="3">
        <f aca="true" t="shared" si="29" ref="D85:D148">(B84+$B$14*C84-$B$15*N84*ABS(C84))-($B$14+$B$15*ABS(N84))*E85</f>
        <v>29.933463292335794</v>
      </c>
      <c r="E85" s="11">
        <f aca="true" t="shared" si="30" ref="E85:E148">((B84+$B$14*C84-$B$15*N84*ABS(C84))-(F84-$B$14*G84+$B$15*O84*ABS(G84)))/(($B$14+$B$15*ABS(N84))+($B$14+$B$15*ABS(O84)))</f>
        <v>0.00010874358686832585</v>
      </c>
      <c r="F85" s="3">
        <f aca="true" t="shared" si="31" ref="F85:F148">(D84+$B$14*E84-$B$15*O84*ABS(E84))-($B$14+$B$15*ABS(O84))*G85</f>
        <v>29.86692678447732</v>
      </c>
      <c r="G85" s="11">
        <f aca="true" t="shared" si="32" ref="G85:G148">((D84+$B$14*E84-$B$15*O84*ABS(E84))-(H84-$B$14*I84+$B$15*P84*ABS(I84)))/(($B$14+$B$15*ABS(O84))+($B$14+$B$15*ABS(P84)))</f>
        <v>0.00010874359655865217</v>
      </c>
      <c r="H85" s="3">
        <f aca="true" t="shared" si="33" ref="H85:H148">(F84+$B$14*G84-$B$15*P84*ABS(G84))-($B$14+$B$15*ABS(P84))*I85</f>
        <v>68.26041983221073</v>
      </c>
      <c r="I85" s="11">
        <f aca="true" t="shared" si="34" ref="I85:I148">((F84+$B$14*G84-$B$15*P84*ABS(G84))-(J84-$B$14*K84+$B$15*Q84*ABS(K84)))/(($B$14+$B$15*ABS(P84))+($B$14+$B$15*ABS(Q84)))</f>
        <v>9.832867198692653E-08</v>
      </c>
      <c r="J85" s="3">
        <f aca="true" t="shared" si="35" ref="J85:J148">H84+$B$14*I84-$B$15*Q84*ABS(I84)</f>
        <v>68.26041953905323</v>
      </c>
      <c r="K85" s="1">
        <f>0</f>
        <v>0</v>
      </c>
      <c r="L85" s="10">
        <f aca="true" t="shared" si="36" ref="L85:L148">L84+$B$11</f>
        <v>0.46535253980288177</v>
      </c>
      <c r="N85" s="9">
        <f t="shared" si="23"/>
        <v>0.00010874791018741382</v>
      </c>
      <c r="O85" s="9">
        <f t="shared" si="24"/>
        <v>0.00010874791635488267</v>
      </c>
      <c r="P85" s="9">
        <f t="shared" si="25"/>
        <v>1.4749389110846512E-07</v>
      </c>
      <c r="Q85" s="9">
        <f t="shared" si="26"/>
        <v>4.9164732062546783E-08</v>
      </c>
      <c r="S85" s="10">
        <f t="shared" si="21"/>
        <v>0.03660405093878039</v>
      </c>
      <c r="T85" s="10">
        <f t="shared" si="21"/>
        <v>0.03660405063199481</v>
      </c>
      <c r="U85" s="10">
        <f t="shared" si="21"/>
        <v>0.036604049711705694</v>
      </c>
      <c r="V85" s="10">
        <f t="shared" si="21"/>
        <v>12.80961547200664</v>
      </c>
      <c r="W85" s="3">
        <f>0</f>
        <v>0</v>
      </c>
      <c r="Y85" s="3">
        <f aca="true" t="shared" si="37" ref="Y85:Y148">4*C85/(3.1415927*$B$6*0.000001139)</f>
        <v>5525.446120149097</v>
      </c>
      <c r="Z85" s="3">
        <f aca="true" t="shared" si="38" ref="Z85:Z148">4*E85/(3.1415927*$B$6*0.000001139)</f>
        <v>5525.446284288446</v>
      </c>
      <c r="AA85" s="3">
        <f aca="true" t="shared" si="39" ref="AA85:AA148">4*G85/(3.1415927*$B$6*0.000001139)</f>
        <v>5525.446776670378</v>
      </c>
      <c r="AB85" s="3">
        <f aca="true" t="shared" si="40" ref="AB85:AB148">4*I85/(3.1415927*$B$6*0.000001139)</f>
        <v>4.996246775702342</v>
      </c>
      <c r="AC85" s="3">
        <f aca="true" t="shared" si="41" ref="AC85:AC148">4*K85/(3.1415927*$B$6*0.000001139)</f>
        <v>0</v>
      </c>
    </row>
    <row r="86" spans="1:29" ht="12.75">
      <c r="A86" s="10">
        <f t="shared" si="27"/>
        <v>0.4724033358605012</v>
      </c>
      <c r="B86" s="3">
        <f t="shared" si="22"/>
        <v>30</v>
      </c>
      <c r="C86" s="11">
        <f t="shared" si="28"/>
        <v>0.00010875222960245335</v>
      </c>
      <c r="D86" s="3">
        <f t="shared" si="29"/>
        <v>29.933461110874617</v>
      </c>
      <c r="E86" s="11">
        <f t="shared" si="30"/>
        <v>0.00010875223253981804</v>
      </c>
      <c r="F86" s="3">
        <f t="shared" si="31"/>
        <v>68.29519992812119</v>
      </c>
      <c r="G86" s="11">
        <f t="shared" si="32"/>
        <v>1.9665929219320177E-07</v>
      </c>
      <c r="H86" s="3">
        <f t="shared" si="33"/>
        <v>68.29519929452931</v>
      </c>
      <c r="I86" s="11">
        <f t="shared" si="34"/>
        <v>9.832995118313349E-08</v>
      </c>
      <c r="J86" s="3">
        <f t="shared" si="35"/>
        <v>68.29519910927985</v>
      </c>
      <c r="K86" s="1">
        <f>0</f>
        <v>0</v>
      </c>
      <c r="L86" s="10">
        <f t="shared" si="36"/>
        <v>0.4724033358605012</v>
      </c>
      <c r="N86" s="9">
        <f t="shared" si="23"/>
        <v>0.0001087565448295232</v>
      </c>
      <c r="O86" s="9">
        <f t="shared" si="24"/>
        <v>2.458245701375098E-07</v>
      </c>
      <c r="P86" s="9">
        <f t="shared" si="25"/>
        <v>1.4749535226623248E-07</v>
      </c>
      <c r="Q86" s="9">
        <f t="shared" si="26"/>
        <v>4.9165219120401066E-08</v>
      </c>
      <c r="S86" s="10">
        <f t="shared" si="21"/>
        <v>0.036603229867122035</v>
      </c>
      <c r="T86" s="10">
        <f t="shared" si="21"/>
        <v>0.03660322958818436</v>
      </c>
      <c r="U86" s="10">
        <f t="shared" si="21"/>
        <v>6.404744286317231</v>
      </c>
      <c r="V86" s="10">
        <f t="shared" si="21"/>
        <v>12.809448828869659</v>
      </c>
      <c r="W86" s="3">
        <f>0</f>
        <v>0</v>
      </c>
      <c r="Y86" s="3">
        <f t="shared" si="37"/>
        <v>5525.885436283944</v>
      </c>
      <c r="Z86" s="3">
        <f t="shared" si="38"/>
        <v>5525.885585536431</v>
      </c>
      <c r="AA86" s="3">
        <f t="shared" si="39"/>
        <v>9.992592543737668</v>
      </c>
      <c r="AB86" s="3">
        <f t="shared" si="40"/>
        <v>4.996311773833562</v>
      </c>
      <c r="AC86" s="3">
        <f t="shared" si="41"/>
        <v>0</v>
      </c>
    </row>
    <row r="87" spans="1:29" ht="12.75">
      <c r="A87" s="10">
        <f t="shared" si="27"/>
        <v>0.47945413191812064</v>
      </c>
      <c r="B87" s="3">
        <f t="shared" si="22"/>
        <v>30</v>
      </c>
      <c r="C87" s="11">
        <f t="shared" si="28"/>
        <v>0.00010876085294030474</v>
      </c>
      <c r="D87" s="3">
        <f t="shared" si="29"/>
        <v>68.3299800574096</v>
      </c>
      <c r="E87" s="11">
        <f t="shared" si="30"/>
        <v>2.949894198375256E-07</v>
      </c>
      <c r="F87" s="3">
        <f t="shared" si="31"/>
        <v>68.32997941124655</v>
      </c>
      <c r="G87" s="11">
        <f t="shared" si="32"/>
        <v>1.9666063020852728E-07</v>
      </c>
      <c r="H87" s="3">
        <f t="shared" si="33"/>
        <v>68.32997910139146</v>
      </c>
      <c r="I87" s="11">
        <f t="shared" si="34"/>
        <v>9.833062020298982E-08</v>
      </c>
      <c r="J87" s="3">
        <f t="shared" si="35"/>
        <v>68.32997902405553</v>
      </c>
      <c r="K87" s="1">
        <f>0</f>
        <v>0</v>
      </c>
      <c r="L87" s="10">
        <f t="shared" si="36"/>
        <v>0.47945413191812064</v>
      </c>
      <c r="N87" s="9">
        <f t="shared" si="23"/>
        <v>3.441535361977929E-07</v>
      </c>
      <c r="O87" s="9">
        <f t="shared" si="24"/>
        <v>2.45825479906858E-07</v>
      </c>
      <c r="P87" s="9">
        <f t="shared" si="25"/>
        <v>1.4749589814468364E-07</v>
      </c>
      <c r="Q87" s="9">
        <f t="shared" si="26"/>
        <v>4.916540108253338E-08</v>
      </c>
      <c r="S87" s="10">
        <f t="shared" si="21"/>
        <v>0.03660241101320014</v>
      </c>
      <c r="T87" s="10">
        <f t="shared" si="21"/>
        <v>4.2698225540405375</v>
      </c>
      <c r="U87" s="10">
        <f t="shared" si="21"/>
        <v>6.40470071050848</v>
      </c>
      <c r="V87" s="10">
        <f t="shared" si="21"/>
        <v>12.809361676204523</v>
      </c>
      <c r="W87" s="3">
        <f>0</f>
        <v>0</v>
      </c>
      <c r="Y87" s="3">
        <f t="shared" si="37"/>
        <v>5526.32360272172</v>
      </c>
      <c r="Z87" s="3">
        <f t="shared" si="38"/>
        <v>14.988913283863926</v>
      </c>
      <c r="AA87" s="3">
        <f t="shared" si="39"/>
        <v>9.992660530568171</v>
      </c>
      <c r="AB87" s="3">
        <f t="shared" si="40"/>
        <v>4.99634576786839</v>
      </c>
      <c r="AC87" s="3">
        <f t="shared" si="41"/>
        <v>0</v>
      </c>
    </row>
    <row r="88" spans="1:29" ht="12.75">
      <c r="A88" s="10">
        <f t="shared" si="27"/>
        <v>0.4865049279757401</v>
      </c>
      <c r="B88" s="3">
        <f t="shared" si="22"/>
        <v>30</v>
      </c>
      <c r="C88" s="11">
        <f t="shared" si="28"/>
        <v>-0.00010807197962860484</v>
      </c>
      <c r="D88" s="3">
        <f t="shared" si="29"/>
        <v>68.36475912967896</v>
      </c>
      <c r="E88" s="11">
        <f t="shared" si="30"/>
        <v>2.9498959626671436E-07</v>
      </c>
      <c r="F88" s="3">
        <f t="shared" si="31"/>
        <v>68.36475902308192</v>
      </c>
      <c r="G88" s="11">
        <f t="shared" si="32"/>
        <v>1.966607478428311E-07</v>
      </c>
      <c r="H88" s="3">
        <f t="shared" si="33"/>
        <v>68.36475903697252</v>
      </c>
      <c r="I88" s="11">
        <f t="shared" si="34"/>
        <v>9.833067902418357E-08</v>
      </c>
      <c r="J88" s="3">
        <f t="shared" si="35"/>
        <v>68.36475906755287</v>
      </c>
      <c r="K88" s="1">
        <f>0</f>
        <v>0</v>
      </c>
      <c r="L88" s="10">
        <f t="shared" si="36"/>
        <v>0.4865049279757401</v>
      </c>
      <c r="N88" s="9">
        <f t="shared" si="23"/>
        <v>-0.00010807684958444793</v>
      </c>
      <c r="O88" s="9">
        <f t="shared" si="24"/>
        <v>2.4582486420383305E-07</v>
      </c>
      <c r="P88" s="9">
        <f t="shared" si="25"/>
        <v>1.4749552872274587E-07</v>
      </c>
      <c r="Q88" s="9">
        <f t="shared" si="26"/>
        <v>4.916527794168493E-08</v>
      </c>
      <c r="S88" s="10">
        <f t="shared" si="21"/>
        <v>0.036668041918431135</v>
      </c>
      <c r="T88" s="10">
        <f t="shared" si="21"/>
        <v>4.26982000031885</v>
      </c>
      <c r="U88" s="10">
        <f t="shared" si="21"/>
        <v>6.404696879482117</v>
      </c>
      <c r="V88" s="10">
        <f t="shared" si="21"/>
        <v>12.809354013672818</v>
      </c>
      <c r="W88" s="3">
        <f>0</f>
        <v>0</v>
      </c>
      <c r="Y88" s="3">
        <f t="shared" si="37"/>
        <v>-5491.320780117692</v>
      </c>
      <c r="Z88" s="3">
        <f t="shared" si="38"/>
        <v>14.988922248530566</v>
      </c>
      <c r="AA88" s="3">
        <f t="shared" si="39"/>
        <v>9.99266650776688</v>
      </c>
      <c r="AB88" s="3">
        <f t="shared" si="40"/>
        <v>4.996348756673116</v>
      </c>
      <c r="AC88" s="3">
        <f t="shared" si="41"/>
        <v>0</v>
      </c>
    </row>
    <row r="89" spans="1:29" ht="12.75">
      <c r="A89" s="10">
        <f t="shared" si="27"/>
        <v>0.4935557240333595</v>
      </c>
      <c r="B89" s="3">
        <f t="shared" si="22"/>
        <v>30</v>
      </c>
      <c r="C89" s="11">
        <f t="shared" si="28"/>
        <v>-0.00010808171155934416</v>
      </c>
      <c r="D89" s="3">
        <f t="shared" si="29"/>
        <v>30.066142669104075</v>
      </c>
      <c r="E89" s="11">
        <f t="shared" si="30"/>
        <v>-0.00010808171645213498</v>
      </c>
      <c r="F89" s="3">
        <f t="shared" si="31"/>
        <v>68.39953854780671</v>
      </c>
      <c r="G89" s="11">
        <f t="shared" si="32"/>
        <v>1.966596450854076E-07</v>
      </c>
      <c r="H89" s="3">
        <f t="shared" si="33"/>
        <v>68.39953888544292</v>
      </c>
      <c r="I89" s="11">
        <f t="shared" si="34"/>
        <v>9.833012764064803E-08</v>
      </c>
      <c r="J89" s="3">
        <f t="shared" si="35"/>
        <v>68.39953902393925</v>
      </c>
      <c r="K89" s="1">
        <f>0</f>
        <v>0</v>
      </c>
      <c r="L89" s="10">
        <f t="shared" si="36"/>
        <v>0.4935557240333595</v>
      </c>
      <c r="N89" s="9">
        <f t="shared" si="23"/>
        <v>-0.00010808657045479596</v>
      </c>
      <c r="O89" s="9">
        <f t="shared" si="24"/>
        <v>-0.00010808657991060774</v>
      </c>
      <c r="P89" s="9">
        <f t="shared" si="25"/>
        <v>1.474942440047491E-07</v>
      </c>
      <c r="Q89" s="9">
        <f t="shared" si="26"/>
        <v>4.916484969912135E-08</v>
      </c>
      <c r="S89" s="10">
        <f t="shared" si="21"/>
        <v>0.03666711167166972</v>
      </c>
      <c r="T89" s="10">
        <f t="shared" si="21"/>
        <v>0.03666711120400422</v>
      </c>
      <c r="U89" s="10">
        <f t="shared" si="21"/>
        <v>6.404732793444159</v>
      </c>
      <c r="V89" s="10">
        <f t="shared" si="21"/>
        <v>12.809425841779563</v>
      </c>
      <c r="W89" s="3">
        <f>0</f>
        <v>0</v>
      </c>
      <c r="Y89" s="3">
        <f t="shared" si="37"/>
        <v>-5491.815276042382</v>
      </c>
      <c r="Z89" s="3">
        <f t="shared" si="38"/>
        <v>-5491.815524653391</v>
      </c>
      <c r="AA89" s="3">
        <f t="shared" si="39"/>
        <v>9.992610474789823</v>
      </c>
      <c r="AB89" s="3">
        <f t="shared" si="40"/>
        <v>4.996320739939483</v>
      </c>
      <c r="AC89" s="3">
        <f t="shared" si="41"/>
        <v>0</v>
      </c>
    </row>
    <row r="90" spans="1:29" ht="12.75">
      <c r="A90" s="10">
        <f t="shared" si="27"/>
        <v>0.500606520090979</v>
      </c>
      <c r="B90" s="3">
        <f t="shared" si="22"/>
        <v>30</v>
      </c>
      <c r="C90" s="11">
        <f t="shared" si="28"/>
        <v>-0.0001080914213867112</v>
      </c>
      <c r="D90" s="3">
        <f t="shared" si="29"/>
        <v>30.066146013666767</v>
      </c>
      <c r="E90" s="11">
        <f t="shared" si="30"/>
        <v>-0.00010809142595000206</v>
      </c>
      <c r="F90" s="3">
        <f t="shared" si="31"/>
        <v>30.13229180492385</v>
      </c>
      <c r="G90" s="11">
        <f t="shared" si="32"/>
        <v>-0.00010809143963905305</v>
      </c>
      <c r="H90" s="3">
        <f t="shared" si="33"/>
        <v>68.43431843097424</v>
      </c>
      <c r="I90" s="11">
        <f t="shared" si="34"/>
        <v>9.83289660640948E-08</v>
      </c>
      <c r="J90" s="3">
        <f t="shared" si="35"/>
        <v>68.43431867738303</v>
      </c>
      <c r="K90" s="1">
        <f>0</f>
        <v>0</v>
      </c>
      <c r="L90" s="10">
        <f t="shared" si="36"/>
        <v>0.500606520090979</v>
      </c>
      <c r="N90" s="9">
        <f t="shared" si="23"/>
        <v>-0.0001080962689273363</v>
      </c>
      <c r="O90" s="9">
        <f t="shared" si="24"/>
        <v>-0.00010809627772440596</v>
      </c>
      <c r="P90" s="9">
        <f t="shared" si="25"/>
        <v>-0.00010809629531691144</v>
      </c>
      <c r="Q90" s="9">
        <f t="shared" si="26"/>
        <v>4.916411636525854E-08</v>
      </c>
      <c r="S90" s="10">
        <f t="shared" si="21"/>
        <v>0.03666618362499873</v>
      </c>
      <c r="T90" s="10">
        <f t="shared" si="21"/>
        <v>0.03666618318886862</v>
      </c>
      <c r="U90" s="10">
        <f t="shared" si="21"/>
        <v>0.036666181880557</v>
      </c>
      <c r="V90" s="10">
        <f t="shared" si="21"/>
        <v>12.809577161673523</v>
      </c>
      <c r="W90" s="3">
        <f>0</f>
        <v>0</v>
      </c>
      <c r="Y90" s="3">
        <f t="shared" si="37"/>
        <v>-5492.308648857197</v>
      </c>
      <c r="Z90" s="3">
        <f t="shared" si="38"/>
        <v>-5492.308880725754</v>
      </c>
      <c r="AA90" s="3">
        <f t="shared" si="39"/>
        <v>-5492.309576289677</v>
      </c>
      <c r="AB90" s="3">
        <f t="shared" si="40"/>
        <v>4.996261718262574</v>
      </c>
      <c r="AC90" s="3">
        <f t="shared" si="41"/>
        <v>0</v>
      </c>
    </row>
    <row r="91" spans="1:29" ht="12.75">
      <c r="A91" s="10">
        <f t="shared" si="27"/>
        <v>0.5076573161485983</v>
      </c>
      <c r="B91" s="3">
        <f t="shared" si="22"/>
        <v>30</v>
      </c>
      <c r="C91" s="11">
        <f t="shared" si="28"/>
        <v>-0.0001081011085223226</v>
      </c>
      <c r="D91" s="3">
        <f t="shared" si="29"/>
        <v>30.066149125229458</v>
      </c>
      <c r="E91" s="11">
        <f t="shared" si="30"/>
        <v>-0.00010810111275637118</v>
      </c>
      <c r="F91" s="3">
        <f t="shared" si="31"/>
        <v>30.132298027471307</v>
      </c>
      <c r="G91" s="11">
        <f t="shared" si="32"/>
        <v>-0.00010810112545770453</v>
      </c>
      <c r="H91" s="3">
        <f t="shared" si="33"/>
        <v>30.198446483742902</v>
      </c>
      <c r="I91" s="11">
        <f t="shared" si="34"/>
        <v>-0.00010810114662388655</v>
      </c>
      <c r="J91" s="3">
        <f t="shared" si="35"/>
        <v>68.4690978120599</v>
      </c>
      <c r="K91" s="1">
        <f>0</f>
        <v>0</v>
      </c>
      <c r="L91" s="10">
        <f t="shared" si="36"/>
        <v>0.5076573161485983</v>
      </c>
      <c r="N91" s="9">
        <f t="shared" si="23"/>
        <v>-0.00010810594441491729</v>
      </c>
      <c r="O91" s="9">
        <f t="shared" si="24"/>
        <v>-0.00010810595255376884</v>
      </c>
      <c r="P91" s="9">
        <f t="shared" si="25"/>
        <v>-0.00010810596882985728</v>
      </c>
      <c r="Q91" s="9">
        <f t="shared" si="26"/>
        <v>-0.00010810599323995518</v>
      </c>
      <c r="S91" s="10">
        <f t="shared" si="21"/>
        <v>0.03666525783405397</v>
      </c>
      <c r="T91" s="10">
        <f t="shared" si="21"/>
        <v>0.03666525742942869</v>
      </c>
      <c r="U91" s="10">
        <f t="shared" si="21"/>
        <v>0.03666525621563057</v>
      </c>
      <c r="V91" s="10">
        <f t="shared" si="21"/>
        <v>0.036665254192892696</v>
      </c>
      <c r="W91" s="3">
        <f>0</f>
        <v>0</v>
      </c>
      <c r="Y91" s="3">
        <f t="shared" si="37"/>
        <v>-5492.800868665379</v>
      </c>
      <c r="Z91" s="3">
        <f t="shared" si="38"/>
        <v>-5492.801083804577</v>
      </c>
      <c r="AA91" s="3">
        <f t="shared" si="39"/>
        <v>-5492.80172918089</v>
      </c>
      <c r="AB91" s="3">
        <f t="shared" si="40"/>
        <v>-5492.802804670537</v>
      </c>
      <c r="AC91" s="3">
        <f t="shared" si="41"/>
        <v>0</v>
      </c>
    </row>
    <row r="92" spans="1:29" ht="12.75">
      <c r="A92" s="10">
        <f t="shared" si="27"/>
        <v>0.5147081122062177</v>
      </c>
      <c r="B92" s="3">
        <f t="shared" si="22"/>
        <v>30</v>
      </c>
      <c r="C92" s="11">
        <f t="shared" si="28"/>
        <v>-0.00010811077238025675</v>
      </c>
      <c r="D92" s="3">
        <f t="shared" si="29"/>
        <v>30.06615200397745</v>
      </c>
      <c r="E92" s="11">
        <f t="shared" si="30"/>
        <v>-0.00010811077628532922</v>
      </c>
      <c r="F92" s="3">
        <f t="shared" si="31"/>
        <v>30.132303784396214</v>
      </c>
      <c r="G92" s="11">
        <f t="shared" si="32"/>
        <v>-0.00010811078799974455</v>
      </c>
      <c r="H92" s="3">
        <f t="shared" si="33"/>
        <v>30.198455117703126</v>
      </c>
      <c r="I92" s="11">
        <f t="shared" si="34"/>
        <v>-0.00010811080752109661</v>
      </c>
      <c r="J92" s="3">
        <f t="shared" si="35"/>
        <v>-8.006046586648965</v>
      </c>
      <c r="K92" s="1">
        <f>0</f>
        <v>0</v>
      </c>
      <c r="L92" s="10">
        <f t="shared" si="36"/>
        <v>0.5147081122062177</v>
      </c>
      <c r="N92" s="9">
        <f t="shared" si="23"/>
        <v>-0.00010811559633285399</v>
      </c>
      <c r="O92" s="9">
        <f t="shared" si="24"/>
        <v>-0.00010811560381402924</v>
      </c>
      <c r="P92" s="9">
        <f t="shared" si="25"/>
        <v>-0.00010811561877478603</v>
      </c>
      <c r="Q92" s="9">
        <f t="shared" si="26"/>
        <v>-4.9135753684627914E-08</v>
      </c>
      <c r="S92" s="10">
        <f t="shared" si="21"/>
        <v>0.0366643343542164</v>
      </c>
      <c r="T92" s="10">
        <f t="shared" si="21"/>
        <v>0.0366643339810645</v>
      </c>
      <c r="U92" s="10">
        <f t="shared" si="21"/>
        <v>0.0366643328616855</v>
      </c>
      <c r="V92" s="10">
        <f t="shared" si="21"/>
        <v>0.036664330996309634</v>
      </c>
      <c r="W92" s="3">
        <f>0</f>
        <v>0</v>
      </c>
      <c r="Y92" s="3">
        <f t="shared" si="37"/>
        <v>-5493.291905695258</v>
      </c>
      <c r="Z92" s="3">
        <f t="shared" si="38"/>
        <v>-5493.292104118621</v>
      </c>
      <c r="AA92" s="3">
        <f t="shared" si="39"/>
        <v>-5493.292699347953</v>
      </c>
      <c r="AB92" s="3">
        <f t="shared" si="40"/>
        <v>-5493.293691260998</v>
      </c>
      <c r="AC92" s="3">
        <f t="shared" si="41"/>
        <v>0</v>
      </c>
    </row>
    <row r="93" spans="1:29" ht="12.75">
      <c r="A93" s="10">
        <f t="shared" si="27"/>
        <v>0.5217589082638371</v>
      </c>
      <c r="B93" s="3">
        <f t="shared" si="22"/>
        <v>30</v>
      </c>
      <c r="C93" s="11">
        <f t="shared" si="28"/>
        <v>-0.00010812041237706323</v>
      </c>
      <c r="D93" s="3">
        <f t="shared" si="29"/>
        <v>30.06615465010242</v>
      </c>
      <c r="E93" s="11">
        <f t="shared" si="30"/>
        <v>-0.00010812041595343537</v>
      </c>
      <c r="F93" s="3">
        <f t="shared" si="31"/>
        <v>30.13230907608245</v>
      </c>
      <c r="G93" s="11">
        <f t="shared" si="32"/>
        <v>-0.00010812042668176018</v>
      </c>
      <c r="H93" s="3">
        <f t="shared" si="33"/>
        <v>-8.040805988659866</v>
      </c>
      <c r="I93" s="11">
        <f t="shared" si="34"/>
        <v>-9.827240752134729E-08</v>
      </c>
      <c r="J93" s="3">
        <f t="shared" si="35"/>
        <v>-8.040805657312426</v>
      </c>
      <c r="K93" s="1">
        <f>0</f>
        <v>0</v>
      </c>
      <c r="L93" s="10">
        <f t="shared" si="36"/>
        <v>0.5217589082638371</v>
      </c>
      <c r="N93" s="9">
        <f t="shared" si="23"/>
        <v>-0.00010812522409893834</v>
      </c>
      <c r="O93" s="9">
        <f t="shared" si="24"/>
        <v>-0.00010812523092299864</v>
      </c>
      <c r="P93" s="9">
        <f t="shared" si="25"/>
        <v>-1.474096216285624E-07</v>
      </c>
      <c r="Q93" s="9">
        <f t="shared" si="26"/>
        <v>-4.913665383638679E-08</v>
      </c>
      <c r="S93" s="10">
        <f t="shared" si="21"/>
        <v>0.036663413240611224</v>
      </c>
      <c r="T93" s="10">
        <f t="shared" si="21"/>
        <v>0.03666341289890042</v>
      </c>
      <c r="U93" s="10">
        <f t="shared" si="21"/>
        <v>0.036663411873843636</v>
      </c>
      <c r="V93" s="10">
        <f t="shared" si="21"/>
        <v>12.816949434682293</v>
      </c>
      <c r="W93" s="3">
        <f>0</f>
        <v>0</v>
      </c>
      <c r="Y93" s="3">
        <f t="shared" si="37"/>
        <v>-5493.781730300726</v>
      </c>
      <c r="Z93" s="3">
        <f t="shared" si="38"/>
        <v>-5493.781912022267</v>
      </c>
      <c r="AA93" s="3">
        <f t="shared" si="39"/>
        <v>-5493.782457146666</v>
      </c>
      <c r="AB93" s="3">
        <f t="shared" si="40"/>
        <v>-4.993387882674942</v>
      </c>
      <c r="AC93" s="3">
        <f t="shared" si="41"/>
        <v>0</v>
      </c>
    </row>
    <row r="94" spans="1:29" ht="12.75">
      <c r="A94" s="10">
        <f t="shared" si="27"/>
        <v>0.5288097043214565</v>
      </c>
      <c r="B94" s="3">
        <f t="shared" si="22"/>
        <v>30</v>
      </c>
      <c r="C94" s="11">
        <f t="shared" si="28"/>
        <v>-0.00010813002793177458</v>
      </c>
      <c r="D94" s="3">
        <f t="shared" si="29"/>
        <v>30.066157063802912</v>
      </c>
      <c r="E94" s="11">
        <f t="shared" si="30"/>
        <v>-0.00010813003117973197</v>
      </c>
      <c r="F94" s="3">
        <f t="shared" si="31"/>
        <v>-8.075566287024328</v>
      </c>
      <c r="G94" s="11">
        <f t="shared" si="32"/>
        <v>-1.965470561051607E-07</v>
      </c>
      <c r="H94" s="3">
        <f t="shared" si="33"/>
        <v>-8.075565575881242</v>
      </c>
      <c r="I94" s="11">
        <f t="shared" si="34"/>
        <v>-9.827386794252688E-08</v>
      </c>
      <c r="J94" s="3">
        <f t="shared" si="35"/>
        <v>-8.075565364751274</v>
      </c>
      <c r="K94" s="1">
        <f>0</f>
        <v>0</v>
      </c>
      <c r="L94" s="10">
        <f t="shared" si="36"/>
        <v>0.5288097043214565</v>
      </c>
      <c r="N94" s="9">
        <f t="shared" si="23"/>
        <v>-0.0001081348271334513</v>
      </c>
      <c r="O94" s="9">
        <f t="shared" si="24"/>
        <v>-2.456843710393931E-07</v>
      </c>
      <c r="P94" s="9">
        <f t="shared" si="25"/>
        <v>-1.4741130241723388E-07</v>
      </c>
      <c r="Q94" s="9">
        <f t="shared" si="26"/>
        <v>-4.9137214105931516E-08</v>
      </c>
      <c r="S94" s="10">
        <f t="shared" si="21"/>
        <v>0.036662494548107244</v>
      </c>
      <c r="T94" s="10">
        <f t="shared" si="21"/>
        <v>0.03666249423780428</v>
      </c>
      <c r="U94" s="10">
        <f t="shared" si="21"/>
        <v>6.408401646838646</v>
      </c>
      <c r="V94" s="10">
        <f t="shared" si="21"/>
        <v>12.816758965488352</v>
      </c>
      <c r="W94" s="3">
        <f>0</f>
        <v>0</v>
      </c>
      <c r="Y94" s="3">
        <f t="shared" si="37"/>
        <v>-5494.270312961839</v>
      </c>
      <c r="Z94" s="3">
        <f t="shared" si="38"/>
        <v>-5494.2704779960695</v>
      </c>
      <c r="AA94" s="3">
        <f t="shared" si="39"/>
        <v>-9.986889637538884</v>
      </c>
      <c r="AB94" s="3">
        <f t="shared" si="40"/>
        <v>-4.993462089154723</v>
      </c>
      <c r="AC94" s="3">
        <f t="shared" si="41"/>
        <v>0</v>
      </c>
    </row>
    <row r="95" spans="1:29" ht="12.75">
      <c r="A95" s="10">
        <f t="shared" si="27"/>
        <v>0.5358605003790758</v>
      </c>
      <c r="B95" s="3">
        <f t="shared" si="22"/>
        <v>30</v>
      </c>
      <c r="C95" s="11">
        <f t="shared" si="28"/>
        <v>-0.00010813961846591833</v>
      </c>
      <c r="D95" s="3">
        <f t="shared" si="29"/>
        <v>-8.110326623620782</v>
      </c>
      <c r="E95" s="11">
        <f t="shared" si="30"/>
        <v>-2.948212265191899E-07</v>
      </c>
      <c r="F95" s="3">
        <f t="shared" si="31"/>
        <v>-8.110325909909703</v>
      </c>
      <c r="G95" s="11">
        <f t="shared" si="32"/>
        <v>-1.9654861734913473E-07</v>
      </c>
      <c r="H95" s="3">
        <f t="shared" si="33"/>
        <v>-8.110325559435319</v>
      </c>
      <c r="I95" s="11">
        <f t="shared" si="34"/>
        <v>-9.82746485800562E-08</v>
      </c>
      <c r="J95" s="3">
        <f t="shared" si="35"/>
        <v>-8.1103254685298</v>
      </c>
      <c r="K95" s="1">
        <f>0</f>
        <v>0</v>
      </c>
      <c r="L95" s="10">
        <f t="shared" si="36"/>
        <v>0.5358605003790758</v>
      </c>
      <c r="N95" s="9">
        <f t="shared" si="23"/>
        <v>-3.4395728264268774E-07</v>
      </c>
      <c r="O95" s="9">
        <f t="shared" si="24"/>
        <v>-2.456854728268811E-07</v>
      </c>
      <c r="P95" s="9">
        <f t="shared" si="25"/>
        <v>-1.4741196351122054E-07</v>
      </c>
      <c r="Q95" s="9">
        <f t="shared" si="26"/>
        <v>-4.913743447404106E-08</v>
      </c>
      <c r="S95" s="10">
        <f t="shared" si="21"/>
        <v>0.036661578331315725</v>
      </c>
      <c r="T95" s="10">
        <f t="shared" si="21"/>
        <v>4.27225845607021</v>
      </c>
      <c r="U95" s="10">
        <f t="shared" si="21"/>
        <v>6.408350743003305</v>
      </c>
      <c r="V95" s="10">
        <f t="shared" si="21"/>
        <v>12.81665715649491</v>
      </c>
      <c r="W95" s="3">
        <f>0</f>
        <v>0</v>
      </c>
      <c r="Y95" s="3">
        <f t="shared" si="37"/>
        <v>-5494.757624285432</v>
      </c>
      <c r="Z95" s="3">
        <f t="shared" si="38"/>
        <v>-14.980367095784205</v>
      </c>
      <c r="AA95" s="3">
        <f t="shared" si="39"/>
        <v>-9.986968966996036</v>
      </c>
      <c r="AB95" s="3">
        <f t="shared" si="40"/>
        <v>-4.993501754673031</v>
      </c>
      <c r="AC95" s="3">
        <f t="shared" si="41"/>
        <v>0</v>
      </c>
    </row>
    <row r="96" spans="1:29" ht="12.75">
      <c r="A96" s="10">
        <f t="shared" si="27"/>
        <v>0.5429112964366952</v>
      </c>
      <c r="B96" s="3">
        <f t="shared" si="22"/>
        <v>30</v>
      </c>
      <c r="C96" s="11">
        <f t="shared" si="28"/>
        <v>0.00010745114122593782</v>
      </c>
      <c r="D96" s="3">
        <f t="shared" si="29"/>
        <v>-8.145085801260894</v>
      </c>
      <c r="E96" s="11">
        <f t="shared" si="30"/>
        <v>-2.948215289496904E-07</v>
      </c>
      <c r="F96" s="3">
        <f t="shared" si="31"/>
        <v>-8.145085688670514</v>
      </c>
      <c r="G96" s="11">
        <f t="shared" si="32"/>
        <v>-1.9654881898866458E-07</v>
      </c>
      <c r="H96" s="3">
        <f t="shared" si="33"/>
        <v>-8.145085698876196</v>
      </c>
      <c r="I96" s="11">
        <f t="shared" si="34"/>
        <v>-9.827474940513034E-08</v>
      </c>
      <c r="J96" s="3">
        <f t="shared" si="35"/>
        <v>-8.145085728198692</v>
      </c>
      <c r="K96" s="1">
        <f>0</f>
        <v>0</v>
      </c>
      <c r="L96" s="10">
        <f t="shared" si="36"/>
        <v>0.5429112964366952</v>
      </c>
      <c r="N96" s="9">
        <f t="shared" si="23"/>
        <v>0.00010745649033521131</v>
      </c>
      <c r="O96" s="9">
        <f t="shared" si="24"/>
        <v>-2.4568487511258816E-07</v>
      </c>
      <c r="P96" s="9">
        <f t="shared" si="25"/>
        <v>-1.4741160488297535E-07</v>
      </c>
      <c r="Q96" s="9">
        <f t="shared" si="26"/>
        <v>-4.913731493113425E-08</v>
      </c>
      <c r="S96" s="10">
        <f t="shared" si="21"/>
        <v>0.03672756693496828</v>
      </c>
      <c r="T96" s="10">
        <f t="shared" si="21"/>
        <v>4.272254073550155</v>
      </c>
      <c r="U96" s="10">
        <f t="shared" si="21"/>
        <v>6.408344168673134</v>
      </c>
      <c r="V96" s="10">
        <f t="shared" si="21"/>
        <v>12.816644007233116</v>
      </c>
      <c r="W96" s="3">
        <f>0</f>
        <v>0</v>
      </c>
      <c r="Y96" s="3">
        <f t="shared" si="37"/>
        <v>5459.774926757955</v>
      </c>
      <c r="Z96" s="3">
        <f t="shared" si="38"/>
        <v>-14.980382462791432</v>
      </c>
      <c r="AA96" s="3">
        <f t="shared" si="39"/>
        <v>-9.986979212642911</v>
      </c>
      <c r="AB96" s="3">
        <f t="shared" si="40"/>
        <v>-4.993506877766238</v>
      </c>
      <c r="AC96" s="3">
        <f t="shared" si="41"/>
        <v>0</v>
      </c>
    </row>
    <row r="97" spans="1:29" ht="12.75">
      <c r="A97" s="10">
        <f t="shared" si="27"/>
        <v>0.5499620924943146</v>
      </c>
      <c r="B97" s="3">
        <f t="shared" si="22"/>
        <v>30</v>
      </c>
      <c r="C97" s="11">
        <f t="shared" si="28"/>
        <v>0.0001074618307285719</v>
      </c>
      <c r="D97" s="3">
        <f t="shared" si="29"/>
        <v>29.934236178648113</v>
      </c>
      <c r="E97" s="11">
        <f t="shared" si="30"/>
        <v>0.00010746183609677013</v>
      </c>
      <c r="F97" s="3">
        <f t="shared" si="31"/>
        <v>-8.179845382865704</v>
      </c>
      <c r="G97" s="11">
        <f t="shared" si="32"/>
        <v>-1.9654766100862643E-07</v>
      </c>
      <c r="H97" s="3">
        <f t="shared" si="33"/>
        <v>-8.17984575375161</v>
      </c>
      <c r="I97" s="11">
        <f t="shared" si="34"/>
        <v>-9.827417040941003E-08</v>
      </c>
      <c r="J97" s="3">
        <f t="shared" si="35"/>
        <v>-8.179845903301866</v>
      </c>
      <c r="K97" s="1">
        <f>0</f>
        <v>0</v>
      </c>
      <c r="L97" s="10">
        <f t="shared" si="36"/>
        <v>0.5499620924943146</v>
      </c>
      <c r="N97" s="9">
        <f t="shared" si="23"/>
        <v>0.00010746716778361356</v>
      </c>
      <c r="O97" s="9">
        <f t="shared" si="24"/>
        <v>0.0001074671781549359</v>
      </c>
      <c r="P97" s="9">
        <f t="shared" si="25"/>
        <v>-1.4741022653660415E-07</v>
      </c>
      <c r="Q97" s="9">
        <f t="shared" si="26"/>
        <v>-4.913685547844779E-08</v>
      </c>
      <c r="S97" s="10">
        <f t="shared" si="21"/>
        <v>0.036726539030883174</v>
      </c>
      <c r="T97" s="10">
        <f t="shared" si="21"/>
        <v>0.03672653851470295</v>
      </c>
      <c r="U97" s="10">
        <f t="shared" si="21"/>
        <v>6.408381924068373</v>
      </c>
      <c r="V97" s="10">
        <f t="shared" si="21"/>
        <v>12.816719518244788</v>
      </c>
      <c r="W97" s="3">
        <f>0</f>
        <v>0</v>
      </c>
      <c r="Y97" s="3">
        <f t="shared" si="37"/>
        <v>5460.3180785364775</v>
      </c>
      <c r="Z97" s="3">
        <f t="shared" si="38"/>
        <v>5460.318351303744</v>
      </c>
      <c r="AA97" s="3">
        <f t="shared" si="39"/>
        <v>-9.98692037371104</v>
      </c>
      <c r="AB97" s="3">
        <f t="shared" si="40"/>
        <v>-4.993477458010614</v>
      </c>
      <c r="AC97" s="3">
        <f t="shared" si="41"/>
        <v>0</v>
      </c>
    </row>
    <row r="98" spans="1:29" ht="12.75">
      <c r="A98" s="10">
        <f t="shared" si="27"/>
        <v>0.557012888551934</v>
      </c>
      <c r="B98" s="3">
        <f t="shared" si="22"/>
        <v>30</v>
      </c>
      <c r="C98" s="11">
        <f t="shared" si="28"/>
        <v>0.00010747249614152027</v>
      </c>
      <c r="D98" s="3">
        <f t="shared" si="29"/>
        <v>29.934232510265275</v>
      </c>
      <c r="E98" s="11">
        <f t="shared" si="30"/>
        <v>0.00010747250114494141</v>
      </c>
      <c r="F98" s="3">
        <f t="shared" si="31"/>
        <v>29.868465266932546</v>
      </c>
      <c r="G98" s="11">
        <f t="shared" si="32"/>
        <v>0.0001074725161542976</v>
      </c>
      <c r="H98" s="3">
        <f t="shared" si="33"/>
        <v>-8.214605483610319</v>
      </c>
      <c r="I98" s="11">
        <f t="shared" si="34"/>
        <v>-9.827291160658059E-08</v>
      </c>
      <c r="J98" s="3">
        <f t="shared" si="35"/>
        <v>-8.214605753384108</v>
      </c>
      <c r="K98" s="1">
        <f>0</f>
        <v>0</v>
      </c>
      <c r="L98" s="10">
        <f t="shared" si="36"/>
        <v>0.557012888551934</v>
      </c>
      <c r="N98" s="9">
        <f t="shared" si="23"/>
        <v>0.00010747782081537845</v>
      </c>
      <c r="O98" s="9">
        <f t="shared" si="24"/>
        <v>0.00010747783045742735</v>
      </c>
      <c r="P98" s="9">
        <f t="shared" si="25"/>
        <v>0.00010747784973972195</v>
      </c>
      <c r="Q98" s="9">
        <f t="shared" si="26"/>
        <v>-4.9136056128431545E-08</v>
      </c>
      <c r="S98" s="10">
        <f t="shared" si="21"/>
        <v>0.03672551354833169</v>
      </c>
      <c r="T98" s="10">
        <f t="shared" si="21"/>
        <v>0.03672551306727591</v>
      </c>
      <c r="U98" s="10">
        <f t="shared" si="21"/>
        <v>0.03672551162419597</v>
      </c>
      <c r="V98" s="10">
        <f t="shared" si="21"/>
        <v>12.81688369087924</v>
      </c>
      <c r="W98" s="3">
        <f>0</f>
        <v>0</v>
      </c>
      <c r="Y98" s="3">
        <f t="shared" si="37"/>
        <v>5460.860006277167</v>
      </c>
      <c r="Z98" s="3">
        <f t="shared" si="38"/>
        <v>5460.860260509489</v>
      </c>
      <c r="AA98" s="3">
        <f t="shared" si="39"/>
        <v>5460.861023160362</v>
      </c>
      <c r="AB98" s="3">
        <f t="shared" si="40"/>
        <v>-4.993413496101531</v>
      </c>
      <c r="AC98" s="3">
        <f t="shared" si="41"/>
        <v>0</v>
      </c>
    </row>
    <row r="99" spans="1:29" ht="12.75">
      <c r="A99" s="10">
        <f t="shared" si="27"/>
        <v>0.5640636846095534</v>
      </c>
      <c r="B99" s="3">
        <f t="shared" si="22"/>
        <v>30</v>
      </c>
      <c r="C99" s="11">
        <f t="shared" si="28"/>
        <v>0.0001074831368114183</v>
      </c>
      <c r="D99" s="3">
        <f t="shared" si="29"/>
        <v>29.934229099829693</v>
      </c>
      <c r="E99" s="11">
        <f t="shared" si="30"/>
        <v>0.00010748314145034295</v>
      </c>
      <c r="F99" s="3">
        <f t="shared" si="31"/>
        <v>29.86845844669918</v>
      </c>
      <c r="G99" s="11">
        <f t="shared" si="32"/>
        <v>0.00010748315536622081</v>
      </c>
      <c r="H99" s="3">
        <f t="shared" si="33"/>
        <v>29.80268828764187</v>
      </c>
      <c r="I99" s="11">
        <f t="shared" si="34"/>
        <v>0.00010748317855636548</v>
      </c>
      <c r="J99" s="3">
        <f t="shared" si="35"/>
        <v>-8.249365037999015</v>
      </c>
      <c r="K99" s="1">
        <f>0</f>
        <v>0</v>
      </c>
      <c r="L99" s="10">
        <f t="shared" si="36"/>
        <v>0.5640636846095534</v>
      </c>
      <c r="N99" s="9">
        <f t="shared" si="23"/>
        <v>0.00010748844877849836</v>
      </c>
      <c r="O99" s="9">
        <f t="shared" si="24"/>
        <v>0.00010748845769184554</v>
      </c>
      <c r="P99" s="9">
        <f t="shared" si="25"/>
        <v>0.00010748847551676058</v>
      </c>
      <c r="Q99" s="9">
        <f t="shared" si="26"/>
        <v>0.00010748850224968651</v>
      </c>
      <c r="S99" s="10">
        <f t="shared" si="21"/>
        <v>0.036724490549419335</v>
      </c>
      <c r="T99" s="10">
        <f t="shared" si="21"/>
        <v>0.036724490103453744</v>
      </c>
      <c r="U99" s="10">
        <f t="shared" si="21"/>
        <v>0.03672448876564329</v>
      </c>
      <c r="V99" s="10">
        <f t="shared" si="21"/>
        <v>0.03672448653624658</v>
      </c>
      <c r="W99" s="3">
        <f>0</f>
        <v>0</v>
      </c>
      <c r="Y99" s="3">
        <f t="shared" si="37"/>
        <v>5461.400676781456</v>
      </c>
      <c r="Z99" s="3">
        <f t="shared" si="38"/>
        <v>5461.400912493094</v>
      </c>
      <c r="AA99" s="3">
        <f t="shared" si="39"/>
        <v>5461.401619582476</v>
      </c>
      <c r="AB99" s="3">
        <f t="shared" si="40"/>
        <v>5461.4027979131015</v>
      </c>
      <c r="AC99" s="3">
        <f t="shared" si="41"/>
        <v>0</v>
      </c>
    </row>
    <row r="100" spans="1:29" ht="12.75">
      <c r="A100" s="10">
        <f t="shared" si="27"/>
        <v>0.5711144806671727</v>
      </c>
      <c r="B100" s="3">
        <f t="shared" si="22"/>
        <v>30</v>
      </c>
      <c r="C100" s="11">
        <f t="shared" si="28"/>
        <v>0.00010749375208761336</v>
      </c>
      <c r="D100" s="3">
        <f t="shared" si="29"/>
        <v>29.934225947139147</v>
      </c>
      <c r="E100" s="11">
        <f t="shared" si="30"/>
        <v>0.00010749375636233258</v>
      </c>
      <c r="F100" s="3">
        <f t="shared" si="31"/>
        <v>29.868452141947436</v>
      </c>
      <c r="G100" s="11">
        <f t="shared" si="32"/>
        <v>0.00010749376918560702</v>
      </c>
      <c r="H100" s="3">
        <f t="shared" si="33"/>
        <v>29.802678832087068</v>
      </c>
      <c r="I100" s="11">
        <f t="shared" si="34"/>
        <v>0.00010749379055478676</v>
      </c>
      <c r="J100" s="3">
        <f t="shared" si="35"/>
        <v>67.78896072345927</v>
      </c>
      <c r="K100" s="1">
        <f>0</f>
        <v>0</v>
      </c>
      <c r="L100" s="10">
        <f t="shared" si="36"/>
        <v>0.5711144806671727</v>
      </c>
      <c r="N100" s="9">
        <f t="shared" si="23"/>
        <v>0.00010749905102368405</v>
      </c>
      <c r="O100" s="9">
        <f t="shared" si="24"/>
        <v>0.00010749905920892377</v>
      </c>
      <c r="P100" s="9">
        <f t="shared" si="25"/>
        <v>0.00010749907557764921</v>
      </c>
      <c r="Q100" s="9">
        <f t="shared" si="26"/>
        <v>4.910500624031718E-08</v>
      </c>
      <c r="S100" s="10">
        <f t="shared" si="21"/>
        <v>0.036723470095966916</v>
      </c>
      <c r="T100" s="10">
        <f t="shared" si="21"/>
        <v>0.036723469685056326</v>
      </c>
      <c r="U100" s="10">
        <f t="shared" si="21"/>
        <v>0.03672346845240948</v>
      </c>
      <c r="V100" s="10">
        <f aca="true" t="shared" si="42" ref="V100:V163">(((64/ABS(AB100))^8)+9.5*(LN($E$10+5.74/(ABS(AB100)^0.9))-((2500/ABS(AB100))^6))^(-16))^0.125</f>
        <v>0.036723466398281425</v>
      </c>
      <c r="W100" s="3">
        <f>0</f>
        <v>0</v>
      </c>
      <c r="Y100" s="3">
        <f t="shared" si="37"/>
        <v>5461.940056988583</v>
      </c>
      <c r="Z100" s="3">
        <f t="shared" si="38"/>
        <v>5461.940274194324</v>
      </c>
      <c r="AA100" s="3">
        <f t="shared" si="39"/>
        <v>5461.940925766671</v>
      </c>
      <c r="AB100" s="3">
        <f t="shared" si="40"/>
        <v>5461.942011570976</v>
      </c>
      <c r="AC100" s="3">
        <f t="shared" si="41"/>
        <v>0</v>
      </c>
    </row>
    <row r="101" spans="1:29" ht="12.75">
      <c r="A101" s="10">
        <f t="shared" si="27"/>
        <v>0.5781652767247921</v>
      </c>
      <c r="B101" s="3">
        <f t="shared" si="22"/>
        <v>30</v>
      </c>
      <c r="C101" s="11">
        <f t="shared" si="28"/>
        <v>0.0001075043413221778</v>
      </c>
      <c r="D101" s="3">
        <f t="shared" si="29"/>
        <v>29.93422305198346</v>
      </c>
      <c r="E101" s="11">
        <f t="shared" si="30"/>
        <v>0.00010750434523299476</v>
      </c>
      <c r="F101" s="3">
        <f t="shared" si="31"/>
        <v>29.868446352256434</v>
      </c>
      <c r="G101" s="11">
        <f t="shared" si="32"/>
        <v>0.00010750435696457497</v>
      </c>
      <c r="H101" s="3">
        <f t="shared" si="33"/>
        <v>67.82369841299915</v>
      </c>
      <c r="I101" s="11">
        <f t="shared" si="34"/>
        <v>9.82110216550778E-08</v>
      </c>
      <c r="J101" s="3">
        <f t="shared" si="35"/>
        <v>67.82369804310622</v>
      </c>
      <c r="K101" s="1">
        <f>0</f>
        <v>0</v>
      </c>
      <c r="L101" s="10">
        <f t="shared" si="36"/>
        <v>0.5781652767247921</v>
      </c>
      <c r="N101" s="9">
        <f t="shared" si="23"/>
        <v>0.00010750962690437949</v>
      </c>
      <c r="O101" s="9">
        <f t="shared" si="24"/>
        <v>0.00010750963436212975</v>
      </c>
      <c r="P101" s="9">
        <f t="shared" si="25"/>
        <v>1.4731767179257386E-07</v>
      </c>
      <c r="Q101" s="9">
        <f t="shared" si="26"/>
        <v>4.9106015414384556E-08</v>
      </c>
      <c r="S101" s="10">
        <f aca="true" t="shared" si="43" ref="S101:V164">(((64/ABS(Y101))^8)+9.5*(LN($E$10+5.74/(ABS(Y101)^0.9))-((2500/ABS(Y101))^6))^(-16))^0.125</f>
        <v>0.03672245224950947</v>
      </c>
      <c r="T101" s="10">
        <f t="shared" si="43"/>
        <v>0.03672245187361746</v>
      </c>
      <c r="U101" s="10">
        <f t="shared" si="43"/>
        <v>0.036722450746025155</v>
      </c>
      <c r="V101" s="10">
        <f t="shared" si="42"/>
        <v>12.824960547190045</v>
      </c>
      <c r="W101" s="3">
        <f>0</f>
        <v>0</v>
      </c>
      <c r="Y101" s="3">
        <f t="shared" si="37"/>
        <v>5462.478113976241</v>
      </c>
      <c r="Z101" s="3">
        <f t="shared" si="38"/>
        <v>5462.478312691491</v>
      </c>
      <c r="AA101" s="3">
        <f t="shared" si="39"/>
        <v>5462.478908793</v>
      </c>
      <c r="AB101" s="3">
        <f t="shared" si="40"/>
        <v>4.990268762582855</v>
      </c>
      <c r="AC101" s="3">
        <f t="shared" si="41"/>
        <v>0</v>
      </c>
    </row>
    <row r="102" spans="1:29" ht="12.75">
      <c r="A102" s="10">
        <f t="shared" si="27"/>
        <v>0.5852160727824115</v>
      </c>
      <c r="B102" s="3">
        <f t="shared" si="22"/>
        <v>30</v>
      </c>
      <c r="C102" s="11">
        <f t="shared" si="28"/>
        <v>0.00010751490386992483</v>
      </c>
      <c r="D102" s="3">
        <f t="shared" si="29"/>
        <v>29.934220414144008</v>
      </c>
      <c r="E102" s="11">
        <f t="shared" si="30"/>
        <v>0.00010751490741715447</v>
      </c>
      <c r="F102" s="3">
        <f t="shared" si="31"/>
        <v>67.85843710409802</v>
      </c>
      <c r="G102" s="11">
        <f t="shared" si="32"/>
        <v>1.9642458217682803E-07</v>
      </c>
      <c r="H102" s="3">
        <f t="shared" si="33"/>
        <v>67.85843631409979</v>
      </c>
      <c r="I102" s="11">
        <f t="shared" si="34"/>
        <v>9.821266555065753E-08</v>
      </c>
      <c r="J102" s="3">
        <f t="shared" si="35"/>
        <v>67.85843607665193</v>
      </c>
      <c r="K102" s="1">
        <f>0</f>
        <v>0</v>
      </c>
      <c r="L102" s="10">
        <f t="shared" si="36"/>
        <v>0.5852160727824115</v>
      </c>
      <c r="N102" s="9">
        <f t="shared" si="23"/>
        <v>0.00010752017577677695</v>
      </c>
      <c r="O102" s="9">
        <f t="shared" si="24"/>
        <v>2.455313783186275E-07</v>
      </c>
      <c r="P102" s="9">
        <f t="shared" si="25"/>
        <v>1.4731957593277046E-07</v>
      </c>
      <c r="Q102" s="9">
        <f t="shared" si="26"/>
        <v>4.910665013602295E-08</v>
      </c>
      <c r="S102" s="10">
        <f t="shared" si="43"/>
        <v>0.036721437071295035</v>
      </c>
      <c r="T102" s="10">
        <f t="shared" si="43"/>
        <v>0.03672143673038413</v>
      </c>
      <c r="U102" s="10">
        <f t="shared" si="43"/>
        <v>6.412397389710154</v>
      </c>
      <c r="V102" s="10">
        <f t="shared" si="42"/>
        <v>12.824745881435522</v>
      </c>
      <c r="W102" s="3">
        <f>0</f>
        <v>0</v>
      </c>
      <c r="Y102" s="3">
        <f t="shared" si="37"/>
        <v>5463.014814961395</v>
      </c>
      <c r="Z102" s="3">
        <f t="shared" si="38"/>
        <v>5463.014995202156</v>
      </c>
      <c r="AA102" s="3">
        <f t="shared" si="39"/>
        <v>9.980666529292073</v>
      </c>
      <c r="AB102" s="3">
        <f t="shared" si="40"/>
        <v>4.990352291708429</v>
      </c>
      <c r="AC102" s="3">
        <f t="shared" si="41"/>
        <v>0</v>
      </c>
    </row>
    <row r="103" spans="1:29" ht="12.75">
      <c r="A103" s="10">
        <f t="shared" si="27"/>
        <v>0.5922668688400309</v>
      </c>
      <c r="B103" s="3">
        <f t="shared" si="22"/>
        <v>30</v>
      </c>
      <c r="C103" s="11">
        <f t="shared" si="28"/>
        <v>0.00010752543908842394</v>
      </c>
      <c r="D103" s="3">
        <f t="shared" si="29"/>
        <v>67.8931758406693</v>
      </c>
      <c r="E103" s="11">
        <f t="shared" si="30"/>
        <v>2.9463768572838525E-07</v>
      </c>
      <c r="F103" s="3">
        <f t="shared" si="31"/>
        <v>67.8931750568422</v>
      </c>
      <c r="G103" s="11">
        <f t="shared" si="32"/>
        <v>1.964263720719142E-07</v>
      </c>
      <c r="H103" s="3">
        <f t="shared" si="33"/>
        <v>67.89317466419953</v>
      </c>
      <c r="I103" s="11">
        <f t="shared" si="34"/>
        <v>9.821356051745566E-08</v>
      </c>
      <c r="J103" s="3">
        <f t="shared" si="35"/>
        <v>67.89317455920538</v>
      </c>
      <c r="K103" s="1">
        <f>0</f>
        <v>0</v>
      </c>
      <c r="L103" s="10">
        <f t="shared" si="36"/>
        <v>0.5922668688400309</v>
      </c>
      <c r="N103" s="9">
        <f t="shared" si="23"/>
        <v>3.4374312992847887E-07</v>
      </c>
      <c r="O103" s="9">
        <f t="shared" si="24"/>
        <v>2.4553267947924524E-07</v>
      </c>
      <c r="P103" s="9">
        <f t="shared" si="25"/>
        <v>1.4732035665572615E-07</v>
      </c>
      <c r="Q103" s="9">
        <f t="shared" si="26"/>
        <v>4.910691038133573E-08</v>
      </c>
      <c r="S103" s="10">
        <f t="shared" si="43"/>
        <v>0.03672042462228344</v>
      </c>
      <c r="T103" s="10">
        <f t="shared" si="43"/>
        <v>4.274919805020228</v>
      </c>
      <c r="U103" s="10">
        <f t="shared" si="43"/>
        <v>6.412338958052239</v>
      </c>
      <c r="V103" s="10">
        <f t="shared" si="42"/>
        <v>12.824629016496528</v>
      </c>
      <c r="W103" s="3">
        <f>0</f>
        <v>0</v>
      </c>
      <c r="Y103" s="3">
        <f t="shared" si="37"/>
        <v>5463.5501273010605</v>
      </c>
      <c r="Z103" s="3">
        <f t="shared" si="38"/>
        <v>14.971041076569895</v>
      </c>
      <c r="AA103" s="3">
        <f t="shared" si="39"/>
        <v>9.980757476900461</v>
      </c>
      <c r="AB103" s="3">
        <f t="shared" si="40"/>
        <v>4.990397766491004</v>
      </c>
      <c r="AC103" s="3">
        <f t="shared" si="41"/>
        <v>0</v>
      </c>
    </row>
    <row r="104" spans="1:29" ht="12.75">
      <c r="A104" s="10">
        <f t="shared" si="27"/>
        <v>0.5993176648976503</v>
      </c>
      <c r="B104" s="3">
        <f t="shared" si="22"/>
        <v>30</v>
      </c>
      <c r="C104" s="11">
        <f t="shared" si="28"/>
        <v>-0.00010683739370699708</v>
      </c>
      <c r="D104" s="3">
        <f t="shared" si="29"/>
        <v>67.92791331522764</v>
      </c>
      <c r="E104" s="11">
        <f t="shared" si="30"/>
        <v>2.9463812367837055E-07</v>
      </c>
      <c r="F104" s="3">
        <f t="shared" si="31"/>
        <v>67.9279131936677</v>
      </c>
      <c r="G104" s="11">
        <f t="shared" si="32"/>
        <v>1.9642666406262592E-07</v>
      </c>
      <c r="H104" s="3">
        <f t="shared" si="33"/>
        <v>67.92791319839465</v>
      </c>
      <c r="I104" s="11">
        <f t="shared" si="34"/>
        <v>9.821370651949547E-08</v>
      </c>
      <c r="J104" s="3">
        <f t="shared" si="35"/>
        <v>67.92791322585867</v>
      </c>
      <c r="K104" s="1">
        <f>0</f>
        <v>0</v>
      </c>
      <c r="L104" s="10">
        <f t="shared" si="36"/>
        <v>0.5993176648976503</v>
      </c>
      <c r="N104" s="9">
        <f t="shared" si="23"/>
        <v>-0.0001068432107427248</v>
      </c>
      <c r="O104" s="9">
        <f t="shared" si="24"/>
        <v>2.4553210826279374E-07</v>
      </c>
      <c r="P104" s="9">
        <f t="shared" si="25"/>
        <v>1.4732001392677964E-07</v>
      </c>
      <c r="Q104" s="9">
        <f t="shared" si="26"/>
        <v>4.910679613822052E-08</v>
      </c>
      <c r="S104" s="10">
        <f t="shared" si="43"/>
        <v>0.03678676159030933</v>
      </c>
      <c r="T104" s="10">
        <f t="shared" si="43"/>
        <v>4.274913450781195</v>
      </c>
      <c r="U104" s="10">
        <f t="shared" si="43"/>
        <v>6.4123294260295625</v>
      </c>
      <c r="V104" s="10">
        <f t="shared" si="42"/>
        <v>12.824609951723774</v>
      </c>
      <c r="W104" s="3">
        <f>0</f>
        <v>0</v>
      </c>
      <c r="Y104" s="3">
        <f t="shared" si="37"/>
        <v>-5428.589373239947</v>
      </c>
      <c r="Z104" s="3">
        <f t="shared" si="38"/>
        <v>14.971063329552242</v>
      </c>
      <c r="AA104" s="3">
        <f t="shared" si="39"/>
        <v>9.980772313444294</v>
      </c>
      <c r="AB104" s="3">
        <f t="shared" si="40"/>
        <v>4.990405185102543</v>
      </c>
      <c r="AC104" s="3">
        <f t="shared" si="41"/>
        <v>0</v>
      </c>
    </row>
    <row r="105" spans="1:29" ht="12.75">
      <c r="A105" s="10">
        <f t="shared" si="27"/>
        <v>0.6063684609552696</v>
      </c>
      <c r="B105" s="3">
        <f t="shared" si="22"/>
        <v>30</v>
      </c>
      <c r="C105" s="11">
        <f t="shared" si="28"/>
        <v>-0.00010684901835414518</v>
      </c>
      <c r="D105" s="3">
        <f t="shared" si="29"/>
        <v>30.065389288337656</v>
      </c>
      <c r="E105" s="11">
        <f t="shared" si="30"/>
        <v>-0.00010684902418546517</v>
      </c>
      <c r="F105" s="3">
        <f t="shared" si="31"/>
        <v>67.96265124967634</v>
      </c>
      <c r="G105" s="11">
        <f t="shared" si="32"/>
        <v>1.9642545812874555E-07</v>
      </c>
      <c r="H105" s="3">
        <f t="shared" si="33"/>
        <v>67.9626516517734</v>
      </c>
      <c r="I105" s="11">
        <f t="shared" si="34"/>
        <v>9.821310354594926E-08</v>
      </c>
      <c r="J105" s="3">
        <f t="shared" si="35"/>
        <v>67.96265181169538</v>
      </c>
      <c r="K105" s="1">
        <f>0</f>
        <v>0</v>
      </c>
      <c r="L105" s="10">
        <f t="shared" si="36"/>
        <v>0.6063684609552696</v>
      </c>
      <c r="N105" s="9">
        <f t="shared" si="23"/>
        <v>-0.00010685482238261142</v>
      </c>
      <c r="O105" s="9">
        <f t="shared" si="24"/>
        <v>-0.00010685483364513655</v>
      </c>
      <c r="P105" s="9">
        <f t="shared" si="25"/>
        <v>1.4731854774953254E-07</v>
      </c>
      <c r="Q105" s="9">
        <f t="shared" si="26"/>
        <v>4.91063074079128E-08</v>
      </c>
      <c r="S105" s="10">
        <f t="shared" si="43"/>
        <v>0.036785637195617345</v>
      </c>
      <c r="T105" s="10">
        <f t="shared" si="43"/>
        <v>0.036785636631613765</v>
      </c>
      <c r="U105" s="10">
        <f t="shared" si="43"/>
        <v>6.412368793865996</v>
      </c>
      <c r="V105" s="10">
        <f t="shared" si="42"/>
        <v>12.824688687658822</v>
      </c>
      <c r="W105" s="3">
        <f>0</f>
        <v>0</v>
      </c>
      <c r="Y105" s="3">
        <f t="shared" si="37"/>
        <v>-5429.180041299006</v>
      </c>
      <c r="Z105" s="3">
        <f t="shared" si="38"/>
        <v>-5429.180337598276</v>
      </c>
      <c r="AA105" s="3">
        <f t="shared" si="39"/>
        <v>9.98071103789628</v>
      </c>
      <c r="AB105" s="3">
        <f t="shared" si="40"/>
        <v>4.990374546992872</v>
      </c>
      <c r="AC105" s="3">
        <f t="shared" si="41"/>
        <v>0</v>
      </c>
    </row>
    <row r="106" spans="1:29" ht="12.75">
      <c r="A106" s="10">
        <f t="shared" si="27"/>
        <v>0.613419257012889</v>
      </c>
      <c r="B106" s="3">
        <f t="shared" si="22"/>
        <v>30</v>
      </c>
      <c r="C106" s="11">
        <f t="shared" si="28"/>
        <v>-0.00010686061700682256</v>
      </c>
      <c r="D106" s="3">
        <f t="shared" si="29"/>
        <v>30.065393271942867</v>
      </c>
      <c r="E106" s="11">
        <f t="shared" si="30"/>
        <v>-0.00010686062243835134</v>
      </c>
      <c r="F106" s="3">
        <f t="shared" si="31"/>
        <v>30.13078627363873</v>
      </c>
      <c r="G106" s="11">
        <f t="shared" si="32"/>
        <v>-0.00010686063873194601</v>
      </c>
      <c r="H106" s="3">
        <f t="shared" si="33"/>
        <v>67.9973897594249</v>
      </c>
      <c r="I106" s="11">
        <f t="shared" si="34"/>
        <v>9.82117516125062E-08</v>
      </c>
      <c r="J106" s="3">
        <f t="shared" si="35"/>
        <v>67.99739005179991</v>
      </c>
      <c r="K106" s="1">
        <f>0</f>
        <v>0</v>
      </c>
      <c r="L106" s="10">
        <f t="shared" si="36"/>
        <v>0.613419257012889</v>
      </c>
      <c r="N106" s="9">
        <f t="shared" si="23"/>
        <v>-0.00010686640766863547</v>
      </c>
      <c r="O106" s="9">
        <f t="shared" si="24"/>
        <v>-0.00010686641813188094</v>
      </c>
      <c r="P106" s="9">
        <f t="shared" si="25"/>
        <v>-0.00010686643905640197</v>
      </c>
      <c r="Q106" s="9">
        <f t="shared" si="26"/>
        <v>4.9105444204906486E-08</v>
      </c>
      <c r="S106" s="10">
        <f t="shared" si="43"/>
        <v>0.03678451543909274</v>
      </c>
      <c r="T106" s="10">
        <f t="shared" si="43"/>
        <v>0.03678451491381477</v>
      </c>
      <c r="U106" s="10">
        <f t="shared" si="43"/>
        <v>0.03678451333807695</v>
      </c>
      <c r="V106" s="10">
        <f t="shared" si="42"/>
        <v>12.82486522585562</v>
      </c>
      <c r="W106" s="3">
        <f>0</f>
        <v>0</v>
      </c>
      <c r="Y106" s="3">
        <f t="shared" si="37"/>
        <v>-5429.769388534872</v>
      </c>
      <c r="Z106" s="3">
        <f t="shared" si="38"/>
        <v>-5429.769664520071</v>
      </c>
      <c r="AA106" s="3">
        <f t="shared" si="39"/>
        <v>-5429.770492425281</v>
      </c>
      <c r="AB106" s="3">
        <f t="shared" si="40"/>
        <v>4.990305852959185</v>
      </c>
      <c r="AC106" s="3">
        <f t="shared" si="41"/>
        <v>0</v>
      </c>
    </row>
    <row r="107" spans="1:29" ht="12.75">
      <c r="A107" s="10">
        <f t="shared" si="27"/>
        <v>0.6204700530705084</v>
      </c>
      <c r="B107" s="3">
        <f t="shared" si="22"/>
        <v>30</v>
      </c>
      <c r="C107" s="11">
        <f t="shared" si="28"/>
        <v>-0.00010687218894683473</v>
      </c>
      <c r="D107" s="3">
        <f t="shared" si="29"/>
        <v>30.065396972839316</v>
      </c>
      <c r="E107" s="11">
        <f t="shared" si="30"/>
        <v>-0.00010687219397887493</v>
      </c>
      <c r="F107" s="3">
        <f t="shared" si="31"/>
        <v>30.130793674734864</v>
      </c>
      <c r="G107" s="11">
        <f t="shared" si="32"/>
        <v>-0.0001068722090740172</v>
      </c>
      <c r="H107" s="3">
        <f t="shared" si="33"/>
        <v>30.196189834750662</v>
      </c>
      <c r="I107" s="11">
        <f t="shared" si="34"/>
        <v>-0.00010687223422932844</v>
      </c>
      <c r="J107" s="3">
        <f t="shared" si="35"/>
        <v>68.03212768126691</v>
      </c>
      <c r="K107" s="1">
        <f>0</f>
        <v>0</v>
      </c>
      <c r="L107" s="10">
        <f t="shared" si="36"/>
        <v>0.6204700530705084</v>
      </c>
      <c r="N107" s="9">
        <f t="shared" si="23"/>
        <v>-0.0001068779658840825</v>
      </c>
      <c r="O107" s="9">
        <f t="shared" si="24"/>
        <v>-0.00010687797554866629</v>
      </c>
      <c r="P107" s="9">
        <f t="shared" si="25"/>
        <v>-0.00010687799487589228</v>
      </c>
      <c r="Q107" s="9">
        <f t="shared" si="26"/>
        <v>-0.00010687802386187964</v>
      </c>
      <c r="S107" s="10">
        <f t="shared" si="43"/>
        <v>0.03678339638936069</v>
      </c>
      <c r="T107" s="10">
        <f t="shared" si="43"/>
        <v>0.03678339590277044</v>
      </c>
      <c r="U107" s="10">
        <f t="shared" si="43"/>
        <v>0.03678339444309441</v>
      </c>
      <c r="V107" s="10">
        <f t="shared" si="42"/>
        <v>0.036783392010616686</v>
      </c>
      <c r="W107" s="3">
        <f>0</f>
        <v>0</v>
      </c>
      <c r="Y107" s="3">
        <f t="shared" si="37"/>
        <v>-5430.357378454863</v>
      </c>
      <c r="Z107" s="3">
        <f t="shared" si="38"/>
        <v>-5430.357634141369</v>
      </c>
      <c r="AA107" s="3">
        <f t="shared" si="39"/>
        <v>-5430.358401151178</v>
      </c>
      <c r="AB107" s="3">
        <f t="shared" si="40"/>
        <v>-5430.3596793352535</v>
      </c>
      <c r="AC107" s="3">
        <f t="shared" si="41"/>
        <v>0</v>
      </c>
    </row>
    <row r="108" spans="1:29" ht="12.75">
      <c r="A108" s="10">
        <f t="shared" si="27"/>
        <v>0.6275208491281278</v>
      </c>
      <c r="B108" s="3">
        <f t="shared" si="22"/>
        <v>30</v>
      </c>
      <c r="C108" s="11">
        <f t="shared" si="28"/>
        <v>-0.0001068837334589453</v>
      </c>
      <c r="D108" s="3">
        <f t="shared" si="29"/>
        <v>30.065400391245582</v>
      </c>
      <c r="E108" s="11">
        <f t="shared" si="30"/>
        <v>-0.00010688373809181218</v>
      </c>
      <c r="F108" s="3">
        <f t="shared" si="31"/>
        <v>30.130800510860645</v>
      </c>
      <c r="G108" s="11">
        <f t="shared" si="32"/>
        <v>-0.00010688375198944958</v>
      </c>
      <c r="H108" s="3">
        <f t="shared" si="33"/>
        <v>30.19620008722328</v>
      </c>
      <c r="I108" s="11">
        <f t="shared" si="34"/>
        <v>-0.00010688377514896812</v>
      </c>
      <c r="J108" s="3">
        <f t="shared" si="35"/>
        <v>-7.57434022050551</v>
      </c>
      <c r="K108" s="1">
        <f>0</f>
        <v>0</v>
      </c>
      <c r="L108" s="10">
        <f t="shared" si="36"/>
        <v>0.6275208491281278</v>
      </c>
      <c r="N108" s="9">
        <f t="shared" si="23"/>
        <v>-0.00010688949631520459</v>
      </c>
      <c r="O108" s="9">
        <f t="shared" si="24"/>
        <v>-0.00010688950518177147</v>
      </c>
      <c r="P108" s="9">
        <f t="shared" si="25"/>
        <v>-0.00010688952291299421</v>
      </c>
      <c r="Q108" s="9">
        <f t="shared" si="26"/>
        <v>-4.907178997759227E-08</v>
      </c>
      <c r="S108" s="10">
        <f t="shared" si="43"/>
        <v>0.03678228011473157</v>
      </c>
      <c r="T108" s="10">
        <f t="shared" si="43"/>
        <v>0.03678227966678993</v>
      </c>
      <c r="U108" s="10">
        <f t="shared" si="43"/>
        <v>0.036782278323058255</v>
      </c>
      <c r="V108" s="10">
        <f t="shared" si="42"/>
        <v>0.0367822760838163</v>
      </c>
      <c r="W108" s="3">
        <f>0</f>
        <v>0</v>
      </c>
      <c r="Y108" s="3">
        <f t="shared" si="37"/>
        <v>-5430.943974716604</v>
      </c>
      <c r="Z108" s="3">
        <f t="shared" si="38"/>
        <v>-5430.944210120437</v>
      </c>
      <c r="AA108" s="3">
        <f t="shared" si="39"/>
        <v>-5430.94491628299</v>
      </c>
      <c r="AB108" s="3">
        <f t="shared" si="40"/>
        <v>-5430.946093057449</v>
      </c>
      <c r="AC108" s="3">
        <f t="shared" si="41"/>
        <v>0</v>
      </c>
    </row>
    <row r="109" spans="1:29" ht="12.75">
      <c r="A109" s="10">
        <f t="shared" si="27"/>
        <v>0.6345716451857472</v>
      </c>
      <c r="B109" s="3">
        <f t="shared" si="22"/>
        <v>30</v>
      </c>
      <c r="C109" s="11">
        <f t="shared" si="28"/>
        <v>-0.00010689524983089245</v>
      </c>
      <c r="D109" s="3">
        <f t="shared" si="29"/>
        <v>30.06540352738971</v>
      </c>
      <c r="E109" s="11">
        <f t="shared" si="30"/>
        <v>-0.00010689525406491555</v>
      </c>
      <c r="F109" s="3">
        <f t="shared" si="31"/>
        <v>30.130806782472966</v>
      </c>
      <c r="G109" s="11">
        <f t="shared" si="32"/>
        <v>-0.00010689526676603706</v>
      </c>
      <c r="H109" s="3">
        <f t="shared" si="33"/>
        <v>-7.60905445142246</v>
      </c>
      <c r="I109" s="11">
        <f t="shared" si="34"/>
        <v>-9.814469903845433E-08</v>
      </c>
      <c r="J109" s="3">
        <f t="shared" si="35"/>
        <v>-7.609054042671776</v>
      </c>
      <c r="K109" s="1">
        <f>0</f>
        <v>0</v>
      </c>
      <c r="L109" s="10">
        <f t="shared" si="36"/>
        <v>0.6345716451857472</v>
      </c>
      <c r="N109" s="9">
        <f t="shared" si="23"/>
        <v>-0.00010690099825123818</v>
      </c>
      <c r="O109" s="9">
        <f t="shared" si="24"/>
        <v>-0.00010690100632046191</v>
      </c>
      <c r="P109" s="9">
        <f t="shared" si="25"/>
        <v>-1.4721831839234604E-07</v>
      </c>
      <c r="Q109" s="9">
        <f t="shared" si="26"/>
        <v>-4.907290906044728E-08</v>
      </c>
      <c r="S109" s="10">
        <f t="shared" si="43"/>
        <v>0.03678116668319966</v>
      </c>
      <c r="T109" s="10">
        <f t="shared" si="43"/>
        <v>0.03678116627386619</v>
      </c>
      <c r="U109" s="10">
        <f t="shared" si="43"/>
        <v>0.0367811650459575</v>
      </c>
      <c r="V109" s="10">
        <f t="shared" si="42"/>
        <v>12.83362718889271</v>
      </c>
      <c r="W109" s="3">
        <f>0</f>
        <v>0</v>
      </c>
      <c r="Y109" s="3">
        <f t="shared" si="37"/>
        <v>-5431.529141128863</v>
      </c>
      <c r="Z109" s="3">
        <f t="shared" si="38"/>
        <v>-5431.529356266765</v>
      </c>
      <c r="AA109" s="3">
        <f t="shared" si="39"/>
        <v>-5431.530001632314</v>
      </c>
      <c r="AB109" s="3">
        <f t="shared" si="40"/>
        <v>-4.9868987978231845</v>
      </c>
      <c r="AC109" s="3">
        <f t="shared" si="41"/>
        <v>0</v>
      </c>
    </row>
    <row r="110" spans="1:29" ht="12.75">
      <c r="A110" s="10">
        <f t="shared" si="27"/>
        <v>0.6416224412433665</v>
      </c>
      <c r="B110" s="3">
        <f t="shared" si="22"/>
        <v>30</v>
      </c>
      <c r="C110" s="11">
        <f t="shared" si="28"/>
        <v>-0.00010690673735340875</v>
      </c>
      <c r="D110" s="3">
        <f t="shared" si="29"/>
        <v>30.065406381510034</v>
      </c>
      <c r="E110" s="11">
        <f t="shared" si="30"/>
        <v>-0.00010690674118893231</v>
      </c>
      <c r="F110" s="3">
        <f t="shared" si="31"/>
        <v>-7.6437697906752895</v>
      </c>
      <c r="G110" s="11">
        <f t="shared" si="32"/>
        <v>-1.9629223921984562E-07</v>
      </c>
      <c r="H110" s="3">
        <f t="shared" si="33"/>
        <v>-7.643768920647191</v>
      </c>
      <c r="I110" s="11">
        <f t="shared" si="34"/>
        <v>-9.814652841297068E-08</v>
      </c>
      <c r="J110" s="3">
        <f t="shared" si="35"/>
        <v>-7.643768656487241</v>
      </c>
      <c r="K110" s="1">
        <f>0</f>
        <v>0</v>
      </c>
      <c r="L110" s="10">
        <f t="shared" si="36"/>
        <v>0.6416224412433665</v>
      </c>
      <c r="N110" s="9">
        <f t="shared" si="23"/>
        <v>-0.00010691247098442446</v>
      </c>
      <c r="O110" s="9">
        <f t="shared" si="24"/>
        <v>-2.4536605268549096E-07</v>
      </c>
      <c r="P110" s="9">
        <f t="shared" si="25"/>
        <v>-1.472204492380966E-07</v>
      </c>
      <c r="Q110" s="9">
        <f t="shared" si="26"/>
        <v>-4.907361935226018E-08</v>
      </c>
      <c r="S110" s="10">
        <f t="shared" si="43"/>
        <v>0.03678005616244157</v>
      </c>
      <c r="T110" s="10">
        <f t="shared" si="43"/>
        <v>0.036780055791674454</v>
      </c>
      <c r="U110" s="10">
        <f t="shared" si="43"/>
        <v>6.416720717190004</v>
      </c>
      <c r="V110" s="10">
        <f t="shared" si="42"/>
        <v>12.83338798012077</v>
      </c>
      <c r="W110" s="3">
        <f>0</f>
        <v>0</v>
      </c>
      <c r="Y110" s="3">
        <f t="shared" si="37"/>
        <v>-5432.112841652556</v>
      </c>
      <c r="Z110" s="3">
        <f t="shared" si="38"/>
        <v>-5432.113036542021</v>
      </c>
      <c r="AA110" s="3">
        <f t="shared" si="39"/>
        <v>-9.973941958942968</v>
      </c>
      <c r="AB110" s="3">
        <f t="shared" si="40"/>
        <v>-4.986991751448452</v>
      </c>
      <c r="AC110" s="3">
        <f t="shared" si="41"/>
        <v>0</v>
      </c>
    </row>
    <row r="111" spans="1:29" ht="12.75">
      <c r="A111" s="10">
        <f t="shared" si="27"/>
        <v>0.6486732373009859</v>
      </c>
      <c r="B111" s="3">
        <f t="shared" si="22"/>
        <v>30</v>
      </c>
      <c r="C111" s="11">
        <f t="shared" si="28"/>
        <v>-0.00010691819532024181</v>
      </c>
      <c r="D111" s="3">
        <f t="shared" si="29"/>
        <v>-7.678485184856533</v>
      </c>
      <c r="E111" s="11">
        <f t="shared" si="30"/>
        <v>-2.944393499528748E-07</v>
      </c>
      <c r="F111" s="3">
        <f t="shared" si="31"/>
        <v>-7.678484328559515</v>
      </c>
      <c r="G111" s="11">
        <f t="shared" si="32"/>
        <v>-1.9629426270073172E-07</v>
      </c>
      <c r="H111" s="3">
        <f t="shared" si="33"/>
        <v>-7.678483892328298</v>
      </c>
      <c r="I111" s="11">
        <f t="shared" si="34"/>
        <v>-9.814754017663264E-08</v>
      </c>
      <c r="J111" s="3">
        <f t="shared" si="35"/>
        <v>-7.678483772769474</v>
      </c>
      <c r="K111" s="1">
        <f>0</f>
        <v>0</v>
      </c>
      <c r="L111" s="10">
        <f t="shared" si="36"/>
        <v>0.6486732373009859</v>
      </c>
      <c r="N111" s="9">
        <f t="shared" si="23"/>
        <v>-3.435117221999906E-07</v>
      </c>
      <c r="O111" s="9">
        <f t="shared" si="24"/>
        <v>-2.453675599653063E-07</v>
      </c>
      <c r="P111" s="9">
        <f t="shared" si="25"/>
        <v>-1.4722135363825677E-07</v>
      </c>
      <c r="Q111" s="9">
        <f t="shared" si="26"/>
        <v>-4.907392082426055E-08</v>
      </c>
      <c r="S111" s="10">
        <f t="shared" si="43"/>
        <v>0.03677894861981465</v>
      </c>
      <c r="T111" s="10">
        <f t="shared" si="43"/>
        <v>4.277799411753871</v>
      </c>
      <c r="U111" s="10">
        <f t="shared" si="43"/>
        <v>6.416654571029929</v>
      </c>
      <c r="V111" s="10">
        <f t="shared" si="42"/>
        <v>12.833255685866684</v>
      </c>
      <c r="W111" s="3">
        <f>0</f>
        <v>0</v>
      </c>
      <c r="Y111" s="3">
        <f t="shared" si="37"/>
        <v>-5432.6950404018025</v>
      </c>
      <c r="Z111" s="3">
        <f t="shared" si="38"/>
        <v>-14.96096329906231</v>
      </c>
      <c r="AA111" s="3">
        <f t="shared" si="39"/>
        <v>-9.974044775442454</v>
      </c>
      <c r="AB111" s="3">
        <f t="shared" si="40"/>
        <v>-4.987043160877987</v>
      </c>
      <c r="AC111" s="3">
        <f t="shared" si="41"/>
        <v>0</v>
      </c>
    </row>
    <row r="112" spans="1:29" ht="12.75">
      <c r="A112" s="10">
        <f t="shared" si="27"/>
        <v>0.6557240333586053</v>
      </c>
      <c r="B112" s="3">
        <f t="shared" si="22"/>
        <v>30</v>
      </c>
      <c r="C112" s="11">
        <f t="shared" si="28"/>
        <v>0.00010623061629506639</v>
      </c>
      <c r="D112" s="3">
        <f t="shared" si="29"/>
        <v>-7.713199212977582</v>
      </c>
      <c r="E112" s="11">
        <f t="shared" si="30"/>
        <v>-2.9443993221112307E-07</v>
      </c>
      <c r="F112" s="3">
        <f t="shared" si="31"/>
        <v>-7.713199079685179</v>
      </c>
      <c r="G112" s="11">
        <f t="shared" si="32"/>
        <v>-1.9629465090225158E-07</v>
      </c>
      <c r="H112" s="3">
        <f t="shared" si="33"/>
        <v>-7.713199077267894</v>
      </c>
      <c r="I112" s="11">
        <f t="shared" si="34"/>
        <v>-9.81477342857397E-08</v>
      </c>
      <c r="J112" s="3">
        <f t="shared" si="35"/>
        <v>-7.7131991023156905</v>
      </c>
      <c r="K112" s="1">
        <f>0</f>
        <v>0</v>
      </c>
      <c r="L112" s="10">
        <f t="shared" si="36"/>
        <v>0.6557240333586053</v>
      </c>
      <c r="N112" s="9">
        <f t="shared" si="23"/>
        <v>0.00010623689031887993</v>
      </c>
      <c r="O112" s="9">
        <f t="shared" si="24"/>
        <v>-2.453670231490691E-07</v>
      </c>
      <c r="P112" s="9">
        <f t="shared" si="25"/>
        <v>-1.4722103155009528E-07</v>
      </c>
      <c r="Q112" s="9">
        <f t="shared" si="26"/>
        <v>-4.9073813461519933E-08</v>
      </c>
      <c r="S112" s="10">
        <f t="shared" si="43"/>
        <v>0.03684562446795161</v>
      </c>
      <c r="T112" s="10">
        <f t="shared" si="43"/>
        <v>4.277790952357847</v>
      </c>
      <c r="U112" s="10">
        <f t="shared" si="43"/>
        <v>6.416641881152515</v>
      </c>
      <c r="V112" s="10">
        <f t="shared" si="42"/>
        <v>12.833230305231872</v>
      </c>
      <c r="W112" s="3">
        <f>0</f>
        <v>0</v>
      </c>
      <c r="Y112" s="3">
        <f t="shared" si="37"/>
        <v>5397.757982693649</v>
      </c>
      <c r="Z112" s="3">
        <f t="shared" si="38"/>
        <v>-14.960992884592521</v>
      </c>
      <c r="AA112" s="3">
        <f t="shared" si="39"/>
        <v>-9.974064500620804</v>
      </c>
      <c r="AB112" s="3">
        <f t="shared" si="40"/>
        <v>-4.987053023891294</v>
      </c>
      <c r="AC112" s="3">
        <f t="shared" si="41"/>
        <v>0</v>
      </c>
    </row>
    <row r="113" spans="1:29" ht="12.75">
      <c r="A113" s="10">
        <f t="shared" si="27"/>
        <v>0.6627748294162247</v>
      </c>
      <c r="B113" s="3">
        <f t="shared" si="22"/>
        <v>30</v>
      </c>
      <c r="C113" s="11">
        <f t="shared" si="28"/>
        <v>0.0001062431542356464</v>
      </c>
      <c r="D113" s="3">
        <f t="shared" si="29"/>
        <v>29.934981003233204</v>
      </c>
      <c r="E113" s="11">
        <f t="shared" si="30"/>
        <v>0.00010624316051813849</v>
      </c>
      <c r="F113" s="3">
        <f t="shared" si="31"/>
        <v>-7.74791375486078</v>
      </c>
      <c r="G113" s="11">
        <f t="shared" si="32"/>
        <v>-1.9629340379876965E-07</v>
      </c>
      <c r="H113" s="3">
        <f t="shared" si="33"/>
        <v>-7.7479141862582575</v>
      </c>
      <c r="I113" s="11">
        <f t="shared" si="34"/>
        <v>-9.81471107263403E-08</v>
      </c>
      <c r="J113" s="3">
        <f t="shared" si="35"/>
        <v>-7.747914355912546</v>
      </c>
      <c r="K113" s="1">
        <f>0</f>
        <v>0</v>
      </c>
      <c r="L113" s="10">
        <f t="shared" si="36"/>
        <v>0.6627748294162247</v>
      </c>
      <c r="N113" s="9">
        <f t="shared" si="23"/>
        <v>0.0001062494143384842</v>
      </c>
      <c r="O113" s="9">
        <f t="shared" si="24"/>
        <v>0.00010624942646857545</v>
      </c>
      <c r="P113" s="9">
        <f t="shared" si="25"/>
        <v>-1.4721948297674468E-07</v>
      </c>
      <c r="Q113" s="9">
        <f t="shared" si="26"/>
        <v>-4.9073297265012605E-08</v>
      </c>
      <c r="S113" s="10">
        <f t="shared" si="43"/>
        <v>0.0368444047583979</v>
      </c>
      <c r="T113" s="10">
        <f t="shared" si="43"/>
        <v>0.03684440414726381</v>
      </c>
      <c r="U113" s="10">
        <f t="shared" si="43"/>
        <v>6.416682647761467</v>
      </c>
      <c r="V113" s="10">
        <f t="shared" si="42"/>
        <v>12.833311838771902</v>
      </c>
      <c r="W113" s="3">
        <f>0</f>
        <v>0</v>
      </c>
      <c r="Y113" s="3">
        <f t="shared" si="37"/>
        <v>5398.395056742663</v>
      </c>
      <c r="Z113" s="3">
        <f t="shared" si="38"/>
        <v>5398.395375966753</v>
      </c>
      <c r="AA113" s="3">
        <f t="shared" si="39"/>
        <v>-9.974001133175433</v>
      </c>
      <c r="AB113" s="3">
        <f t="shared" si="40"/>
        <v>-4.987021339779471</v>
      </c>
      <c r="AC113" s="3">
        <f t="shared" si="41"/>
        <v>0</v>
      </c>
    </row>
    <row r="114" spans="1:29" ht="12.75">
      <c r="A114" s="10">
        <f t="shared" si="27"/>
        <v>0.669825625473844</v>
      </c>
      <c r="B114" s="3">
        <f t="shared" si="22"/>
        <v>30</v>
      </c>
      <c r="C114" s="11">
        <f t="shared" si="28"/>
        <v>0.0001062556643555128</v>
      </c>
      <c r="D114" s="3">
        <f t="shared" si="29"/>
        <v>29.934976712766</v>
      </c>
      <c r="E114" s="11">
        <f t="shared" si="30"/>
        <v>0.00010625567020346173</v>
      </c>
      <c r="F114" s="3">
        <f t="shared" si="31"/>
        <v>29.869953719476037</v>
      </c>
      <c r="G114" s="11">
        <f t="shared" si="32"/>
        <v>0.00010625568774623326</v>
      </c>
      <c r="H114" s="3">
        <f t="shared" si="33"/>
        <v>-7.782628930092432</v>
      </c>
      <c r="I114" s="11">
        <f t="shared" si="34"/>
        <v>-9.814566951649034E-08</v>
      </c>
      <c r="J114" s="3">
        <f t="shared" si="35"/>
        <v>-7.782629244347387</v>
      </c>
      <c r="K114" s="1">
        <f>0</f>
        <v>0</v>
      </c>
      <c r="L114" s="10">
        <f t="shared" si="36"/>
        <v>0.669825625473844</v>
      </c>
      <c r="N114" s="9">
        <f t="shared" si="23"/>
        <v>0.00010626191014562734</v>
      </c>
      <c r="O114" s="9">
        <f t="shared" si="24"/>
        <v>0.00010626192140695588</v>
      </c>
      <c r="P114" s="9">
        <f t="shared" si="25"/>
        <v>0.00010626194392747838</v>
      </c>
      <c r="Q114" s="9">
        <f t="shared" si="26"/>
        <v>-4.907237225182078E-08</v>
      </c>
      <c r="S114" s="10">
        <f t="shared" si="43"/>
        <v>0.03684318789876489</v>
      </c>
      <c r="T114" s="10">
        <f t="shared" si="43"/>
        <v>0.03684318732996828</v>
      </c>
      <c r="U114" s="10">
        <f t="shared" si="43"/>
        <v>0.036843185623683224</v>
      </c>
      <c r="V114" s="10">
        <f t="shared" si="42"/>
        <v>12.833500288201419</v>
      </c>
      <c r="W114" s="3">
        <f>0</f>
        <v>0</v>
      </c>
      <c r="Y114" s="3">
        <f t="shared" si="37"/>
        <v>5399.030717173981</v>
      </c>
      <c r="Z114" s="3">
        <f t="shared" si="38"/>
        <v>5399.031014318195</v>
      </c>
      <c r="AA114" s="3">
        <f t="shared" si="39"/>
        <v>5399.031905696203</v>
      </c>
      <c r="AB114" s="3">
        <f t="shared" si="40"/>
        <v>-4.986948109459967</v>
      </c>
      <c r="AC114" s="3">
        <f t="shared" si="41"/>
        <v>0</v>
      </c>
    </row>
    <row r="115" spans="1:29" ht="12.75">
      <c r="A115" s="10">
        <f t="shared" si="27"/>
        <v>0.6768764215314634</v>
      </c>
      <c r="B115" s="3">
        <f t="shared" si="22"/>
        <v>30</v>
      </c>
      <c r="C115" s="11">
        <f t="shared" si="28"/>
        <v>0.00010626814587180975</v>
      </c>
      <c r="D115" s="3">
        <f t="shared" si="29"/>
        <v>29.934972729584032</v>
      </c>
      <c r="E115" s="11">
        <f t="shared" si="30"/>
        <v>0.00010626815128553897</v>
      </c>
      <c r="F115" s="3">
        <f t="shared" si="31"/>
        <v>29.869945753867114</v>
      </c>
      <c r="G115" s="11">
        <f t="shared" si="32"/>
        <v>0.00010626816752566717</v>
      </c>
      <c r="H115" s="3">
        <f t="shared" si="33"/>
        <v>29.804919367538744</v>
      </c>
      <c r="I115" s="11">
        <f t="shared" si="34"/>
        <v>0.00010626819458901842</v>
      </c>
      <c r="J115" s="3">
        <f t="shared" si="35"/>
        <v>-7.81734347841964</v>
      </c>
      <c r="K115" s="1">
        <f>0</f>
        <v>0</v>
      </c>
      <c r="L115" s="10">
        <f t="shared" si="36"/>
        <v>0.6768764215314634</v>
      </c>
      <c r="N115" s="9">
        <f t="shared" si="23"/>
        <v>0.00010627437695905416</v>
      </c>
      <c r="O115" s="9">
        <f t="shared" si="24"/>
        <v>0.000106274387352282</v>
      </c>
      <c r="P115" s="9">
        <f t="shared" si="25"/>
        <v>0.00010627440813663692</v>
      </c>
      <c r="Q115" s="9">
        <f t="shared" si="26"/>
        <v>0.00010627443930791943</v>
      </c>
      <c r="S115" s="10">
        <f t="shared" si="43"/>
        <v>0.03684197396424504</v>
      </c>
      <c r="T115" s="10">
        <f t="shared" si="43"/>
        <v>0.036841973437744396</v>
      </c>
      <c r="U115" s="10">
        <f t="shared" si="43"/>
        <v>0.03684197185834565</v>
      </c>
      <c r="V115" s="10">
        <f t="shared" si="42"/>
        <v>0.0368419692263582</v>
      </c>
      <c r="W115" s="3">
        <f>0</f>
        <v>0</v>
      </c>
      <c r="Y115" s="3">
        <f t="shared" si="37"/>
        <v>5399.66492420937</v>
      </c>
      <c r="Z115" s="3">
        <f t="shared" si="38"/>
        <v>5399.6651992901425</v>
      </c>
      <c r="AA115" s="3">
        <f t="shared" si="39"/>
        <v>5399.666024478631</v>
      </c>
      <c r="AB115" s="3">
        <f t="shared" si="40"/>
        <v>5399.667399613459</v>
      </c>
      <c r="AC115" s="3">
        <f t="shared" si="41"/>
        <v>0</v>
      </c>
    </row>
    <row r="116" spans="1:29" ht="12.75">
      <c r="A116" s="10">
        <f t="shared" si="27"/>
        <v>0.6839272175890828</v>
      </c>
      <c r="B116" s="3">
        <f t="shared" si="22"/>
        <v>30</v>
      </c>
      <c r="C116" s="11">
        <f t="shared" si="28"/>
        <v>0.00010628059800488042</v>
      </c>
      <c r="D116" s="3">
        <f t="shared" si="29"/>
        <v>29.93496905345313</v>
      </c>
      <c r="E116" s="11">
        <f t="shared" si="30"/>
        <v>0.00010628060298472841</v>
      </c>
      <c r="F116" s="3">
        <f t="shared" si="31"/>
        <v>29.869938402348396</v>
      </c>
      <c r="G116" s="11">
        <f t="shared" si="32"/>
        <v>0.00010628061792323112</v>
      </c>
      <c r="H116" s="3">
        <f t="shared" si="33"/>
        <v>29.80490834211753</v>
      </c>
      <c r="I116" s="11">
        <f t="shared" si="34"/>
        <v>0.00010628064281726423</v>
      </c>
      <c r="J116" s="3">
        <f t="shared" si="35"/>
        <v>67.36214332325338</v>
      </c>
      <c r="K116" s="1">
        <f>0</f>
        <v>0</v>
      </c>
      <c r="L116" s="10">
        <f t="shared" si="36"/>
        <v>0.6839272175890828</v>
      </c>
      <c r="N116" s="9">
        <f t="shared" si="23"/>
        <v>0.00010628681400071893</v>
      </c>
      <c r="O116" s="9">
        <f t="shared" si="24"/>
        <v>0.00010628682352654034</v>
      </c>
      <c r="P116" s="9">
        <f t="shared" si="25"/>
        <v>0.0001062868425761184</v>
      </c>
      <c r="Q116" s="9">
        <f t="shared" si="26"/>
        <v>4.9036194103459965E-08</v>
      </c>
      <c r="S116" s="10">
        <f t="shared" si="43"/>
        <v>0.036840763029685995</v>
      </c>
      <c r="T116" s="10">
        <f t="shared" si="43"/>
        <v>0.03684076254543831</v>
      </c>
      <c r="U116" s="10">
        <f t="shared" si="43"/>
        <v>0.03684076109279674</v>
      </c>
      <c r="V116" s="10">
        <f t="shared" si="42"/>
        <v>0.03684075867206549</v>
      </c>
      <c r="W116" s="3">
        <f>0</f>
        <v>0</v>
      </c>
      <c r="Y116" s="3">
        <f t="shared" si="37"/>
        <v>5400.297638233141</v>
      </c>
      <c r="Z116" s="3">
        <f t="shared" si="38"/>
        <v>5400.297891267673</v>
      </c>
      <c r="AA116" s="3">
        <f t="shared" si="39"/>
        <v>5400.298650318359</v>
      </c>
      <c r="AB116" s="3">
        <f t="shared" si="40"/>
        <v>5400.299915226449</v>
      </c>
      <c r="AC116" s="3">
        <f t="shared" si="41"/>
        <v>0</v>
      </c>
    </row>
    <row r="117" spans="1:29" ht="12.75">
      <c r="A117" s="10">
        <f t="shared" si="27"/>
        <v>0.6909780136467022</v>
      </c>
      <c r="B117" s="3">
        <f t="shared" si="22"/>
        <v>30</v>
      </c>
      <c r="C117" s="11">
        <f t="shared" si="28"/>
        <v>0.00010629301997828782</v>
      </c>
      <c r="D117" s="3">
        <f t="shared" si="29"/>
        <v>29.934965684127754</v>
      </c>
      <c r="E117" s="11">
        <f t="shared" si="30"/>
        <v>0.00010629302452461042</v>
      </c>
      <c r="F117" s="3">
        <f t="shared" si="31"/>
        <v>29.869931664427945</v>
      </c>
      <c r="G117" s="11">
        <f t="shared" si="32"/>
        <v>0.00010629303816255475</v>
      </c>
      <c r="H117" s="3">
        <f t="shared" si="33"/>
        <v>67.39683241246031</v>
      </c>
      <c r="I117" s="11">
        <f t="shared" si="34"/>
        <v>9.807361796946507E-08</v>
      </c>
      <c r="J117" s="3">
        <f t="shared" si="35"/>
        <v>67.39683196458061</v>
      </c>
      <c r="K117" s="1">
        <f>0</f>
        <v>0</v>
      </c>
      <c r="L117" s="10">
        <f t="shared" si="36"/>
        <v>0.6909780136467022</v>
      </c>
      <c r="N117" s="9">
        <f t="shared" si="23"/>
        <v>0.0001062992204958084</v>
      </c>
      <c r="O117" s="9">
        <f t="shared" si="24"/>
        <v>0.00010629922915495207</v>
      </c>
      <c r="P117" s="9">
        <f t="shared" si="25"/>
        <v>1.471118287014727E-07</v>
      </c>
      <c r="Q117" s="9">
        <f t="shared" si="26"/>
        <v>4.903742386553965E-08</v>
      </c>
      <c r="S117" s="10">
        <f t="shared" si="43"/>
        <v>0.03683955516958875</v>
      </c>
      <c r="T117" s="10">
        <f t="shared" si="43"/>
        <v>0.03683955472754947</v>
      </c>
      <c r="U117" s="10">
        <f t="shared" si="43"/>
        <v>0.03683955340153126</v>
      </c>
      <c r="V117" s="10">
        <f t="shared" si="42"/>
        <v>12.842928649963316</v>
      </c>
      <c r="W117" s="3">
        <f>0</f>
        <v>0</v>
      </c>
      <c r="Y117" s="3">
        <f t="shared" si="37"/>
        <v>5400.928819793214</v>
      </c>
      <c r="Z117" s="3">
        <f t="shared" si="38"/>
        <v>5400.929050799584</v>
      </c>
      <c r="AA117" s="3">
        <f t="shared" si="39"/>
        <v>5400.929743766691</v>
      </c>
      <c r="AB117" s="3">
        <f t="shared" si="40"/>
        <v>4.983287048019442</v>
      </c>
      <c r="AC117" s="3">
        <f t="shared" si="41"/>
        <v>0</v>
      </c>
    </row>
    <row r="118" spans="1:29" ht="12.75">
      <c r="A118" s="10">
        <f t="shared" si="27"/>
        <v>0.6980288097043216</v>
      </c>
      <c r="B118" s="3">
        <f t="shared" si="22"/>
        <v>30</v>
      </c>
      <c r="C118" s="11">
        <f t="shared" si="28"/>
        <v>0.00010630541101884009</v>
      </c>
      <c r="D118" s="3">
        <f t="shared" si="29"/>
        <v>29.93496262135013</v>
      </c>
      <c r="E118" s="11">
        <f t="shared" si="30"/>
        <v>0.00010630541513201015</v>
      </c>
      <c r="F118" s="3">
        <f t="shared" si="31"/>
        <v>67.43152271818846</v>
      </c>
      <c r="G118" s="11">
        <f t="shared" si="32"/>
        <v>1.9615038336813098E-07</v>
      </c>
      <c r="H118" s="3">
        <f t="shared" si="33"/>
        <v>67.43152176707795</v>
      </c>
      <c r="I118" s="11">
        <f t="shared" si="34"/>
        <v>9.807563459603332E-08</v>
      </c>
      <c r="J118" s="3">
        <f t="shared" si="35"/>
        <v>67.4315214758525</v>
      </c>
      <c r="K118" s="1">
        <f>0</f>
        <v>0</v>
      </c>
      <c r="L118" s="10">
        <f t="shared" si="36"/>
        <v>0.6980288097043216</v>
      </c>
      <c r="N118" s="9">
        <f t="shared" si="23"/>
        <v>0.00010631159567276683</v>
      </c>
      <c r="O118" s="9">
        <f t="shared" si="24"/>
        <v>2.4518883901891103E-07</v>
      </c>
      <c r="P118" s="9">
        <f t="shared" si="25"/>
        <v>1.4711418926008438E-07</v>
      </c>
      <c r="Q118" s="9">
        <f t="shared" si="26"/>
        <v>4.9038210730211294E-08</v>
      </c>
      <c r="S118" s="10">
        <f t="shared" si="43"/>
        <v>0.036838350458105795</v>
      </c>
      <c r="T118" s="10">
        <f t="shared" si="43"/>
        <v>0.03683835005822866</v>
      </c>
      <c r="U118" s="10">
        <f t="shared" si="43"/>
        <v>6.42136128616021</v>
      </c>
      <c r="V118" s="10">
        <f t="shared" si="42"/>
        <v>12.842664574270746</v>
      </c>
      <c r="W118" s="3">
        <f>0</f>
        <v>0</v>
      </c>
      <c r="Y118" s="3">
        <f t="shared" si="37"/>
        <v>5401.558429602396</v>
      </c>
      <c r="Z118" s="3">
        <f t="shared" si="38"/>
        <v>5401.558638599551</v>
      </c>
      <c r="AA118" s="3">
        <f t="shared" si="39"/>
        <v>9.966734022260592</v>
      </c>
      <c r="AB118" s="3">
        <f t="shared" si="40"/>
        <v>4.983389516239401</v>
      </c>
      <c r="AC118" s="3">
        <f t="shared" si="41"/>
        <v>0</v>
      </c>
    </row>
    <row r="119" spans="1:29" ht="12.75">
      <c r="A119" s="10">
        <f t="shared" si="27"/>
        <v>0.705079605761941</v>
      </c>
      <c r="B119" s="3">
        <f t="shared" si="22"/>
        <v>30</v>
      </c>
      <c r="C119" s="11">
        <f t="shared" si="28"/>
        <v>0.0001063177703566153</v>
      </c>
      <c r="D119" s="3">
        <f t="shared" si="29"/>
        <v>67.46621309035457</v>
      </c>
      <c r="E119" s="11">
        <f t="shared" si="30"/>
        <v>2.9422675270216906E-07</v>
      </c>
      <c r="F119" s="3">
        <f t="shared" si="31"/>
        <v>67.4662121594364</v>
      </c>
      <c r="G119" s="11">
        <f t="shared" si="32"/>
        <v>1.9615264490751867E-07</v>
      </c>
      <c r="H119" s="3">
        <f t="shared" si="33"/>
        <v>67.46621167831829</v>
      </c>
      <c r="I119" s="11">
        <f t="shared" si="34"/>
        <v>9.807676539343197E-08</v>
      </c>
      <c r="J119" s="3">
        <f t="shared" si="35"/>
        <v>67.4662115437595</v>
      </c>
      <c r="K119" s="1">
        <f>0</f>
        <v>0</v>
      </c>
      <c r="L119" s="10">
        <f t="shared" si="36"/>
        <v>0.705079605761941</v>
      </c>
      <c r="N119" s="9">
        <f t="shared" si="23"/>
        <v>3.4326368148301766E-07</v>
      </c>
      <c r="O119" s="9">
        <f t="shared" si="24"/>
        <v>2.45190558587579E-07</v>
      </c>
      <c r="P119" s="9">
        <f t="shared" si="25"/>
        <v>1.4711522103969401E-07</v>
      </c>
      <c r="Q119" s="9">
        <f t="shared" si="26"/>
        <v>4.9038554663090396E-08</v>
      </c>
      <c r="S119" s="10">
        <f t="shared" si="43"/>
        <v>0.03683714896903887</v>
      </c>
      <c r="T119" s="10">
        <f t="shared" si="43"/>
        <v>4.2808903896668475</v>
      </c>
      <c r="U119" s="10">
        <f t="shared" si="43"/>
        <v>6.421287251158143</v>
      </c>
      <c r="V119" s="10">
        <f t="shared" si="42"/>
        <v>12.842516501976213</v>
      </c>
      <c r="W119" s="3">
        <f>0</f>
        <v>0</v>
      </c>
      <c r="Y119" s="3">
        <f t="shared" si="37"/>
        <v>5402.186428539649</v>
      </c>
      <c r="Z119" s="3">
        <f t="shared" si="38"/>
        <v>14.950160871785526</v>
      </c>
      <c r="AA119" s="3">
        <f t="shared" si="39"/>
        <v>9.966848934916744</v>
      </c>
      <c r="AB119" s="3">
        <f t="shared" si="40"/>
        <v>4.983446973975205</v>
      </c>
      <c r="AC119" s="3">
        <f t="shared" si="41"/>
        <v>0</v>
      </c>
    </row>
    <row r="120" spans="1:29" ht="12.75">
      <c r="A120" s="10">
        <f t="shared" si="27"/>
        <v>0.7121304018195603</v>
      </c>
      <c r="B120" s="3">
        <f t="shared" si="22"/>
        <v>30</v>
      </c>
      <c r="C120" s="11">
        <f t="shared" si="28"/>
        <v>-0.00010563069094054517</v>
      </c>
      <c r="D120" s="3">
        <f t="shared" si="29"/>
        <v>67.50090199154432</v>
      </c>
      <c r="E120" s="11">
        <f t="shared" si="30"/>
        <v>2.9422748736678517E-07</v>
      </c>
      <c r="F120" s="3">
        <f t="shared" si="31"/>
        <v>67.50090184395863</v>
      </c>
      <c r="G120" s="11">
        <f t="shared" si="32"/>
        <v>1.9615313471902221E-07</v>
      </c>
      <c r="H120" s="3">
        <f t="shared" si="33"/>
        <v>67.5009018328532</v>
      </c>
      <c r="I120" s="11">
        <f t="shared" si="34"/>
        <v>9.807701030916885E-08</v>
      </c>
      <c r="J120" s="3">
        <f t="shared" si="35"/>
        <v>67.50090185496768</v>
      </c>
      <c r="K120" s="1">
        <f>0</f>
        <v>0</v>
      </c>
      <c r="L120" s="10">
        <f t="shared" si="36"/>
        <v>0.7121304018195603</v>
      </c>
      <c r="N120" s="9">
        <f t="shared" si="23"/>
        <v>-0.00010563741129398229</v>
      </c>
      <c r="O120" s="9">
        <f t="shared" si="24"/>
        <v>2.451900634991567E-07</v>
      </c>
      <c r="P120" s="9">
        <f t="shared" si="25"/>
        <v>1.4711492398883094E-07</v>
      </c>
      <c r="Q120" s="9">
        <f t="shared" si="26"/>
        <v>4.903845564612706E-08</v>
      </c>
      <c r="S120" s="10">
        <f t="shared" si="43"/>
        <v>0.03690415405825389</v>
      </c>
      <c r="T120" s="10">
        <f t="shared" si="43"/>
        <v>4.280879700595195</v>
      </c>
      <c r="U120" s="10">
        <f t="shared" si="43"/>
        <v>6.421271216643232</v>
      </c>
      <c r="V120" s="10">
        <f t="shared" si="42"/>
        <v>12.842484431928582</v>
      </c>
      <c r="W120" s="3">
        <f>0</f>
        <v>0</v>
      </c>
      <c r="Y120" s="3">
        <f t="shared" si="37"/>
        <v>-5367.27475681842</v>
      </c>
      <c r="Z120" s="3">
        <f t="shared" si="38"/>
        <v>14.950198201342054</v>
      </c>
      <c r="AA120" s="3">
        <f t="shared" si="39"/>
        <v>9.96687382307089</v>
      </c>
      <c r="AB120" s="3">
        <f t="shared" si="40"/>
        <v>4.9834594185596375</v>
      </c>
      <c r="AC120" s="3">
        <f t="shared" si="41"/>
        <v>0</v>
      </c>
    </row>
    <row r="121" spans="1:29" ht="12.75">
      <c r="A121" s="10">
        <f t="shared" si="27"/>
        <v>0.7191811978771797</v>
      </c>
      <c r="B121" s="3">
        <f t="shared" si="22"/>
        <v>30</v>
      </c>
      <c r="C121" s="11">
        <f t="shared" si="28"/>
        <v>-0.00010564412088240506</v>
      </c>
      <c r="D121" s="3">
        <f t="shared" si="29"/>
        <v>30.064652874995573</v>
      </c>
      <c r="E121" s="11">
        <f t="shared" si="30"/>
        <v>-0.00010564412760444503</v>
      </c>
      <c r="F121" s="3">
        <f t="shared" si="31"/>
        <v>67.53559145843433</v>
      </c>
      <c r="G121" s="11">
        <f t="shared" si="32"/>
        <v>1.9615185277088388E-07</v>
      </c>
      <c r="H121" s="3">
        <f t="shared" si="33"/>
        <v>67.53559191734276</v>
      </c>
      <c r="I121" s="11">
        <f t="shared" si="34"/>
        <v>9.80763693262691E-08</v>
      </c>
      <c r="J121" s="3">
        <f t="shared" si="35"/>
        <v>67.53559209613039</v>
      </c>
      <c r="K121" s="1">
        <f>0</f>
        <v>0</v>
      </c>
      <c r="L121" s="10">
        <f t="shared" si="36"/>
        <v>0.7191811978771797</v>
      </c>
      <c r="N121" s="9">
        <f t="shared" si="23"/>
        <v>-0.00010565082643903071</v>
      </c>
      <c r="O121" s="9">
        <f t="shared" si="24"/>
        <v>-0.00010565083941370119</v>
      </c>
      <c r="P121" s="9">
        <f t="shared" si="25"/>
        <v>1.47113298110128E-07</v>
      </c>
      <c r="Q121" s="9">
        <f t="shared" si="26"/>
        <v>4.9037913680335746E-08</v>
      </c>
      <c r="S121" s="10">
        <f t="shared" si="43"/>
        <v>0.03690284021925835</v>
      </c>
      <c r="T121" s="10">
        <f t="shared" si="43"/>
        <v>0.036902839561688425</v>
      </c>
      <c r="U121" s="10">
        <f t="shared" si="43"/>
        <v>6.421313182786126</v>
      </c>
      <c r="V121" s="10">
        <f t="shared" si="42"/>
        <v>12.842568364612543</v>
      </c>
      <c r="W121" s="3">
        <f>0</f>
        <v>0</v>
      </c>
      <c r="Y121" s="3">
        <f t="shared" si="37"/>
        <v>-5367.957154966992</v>
      </c>
      <c r="Z121" s="3">
        <f t="shared" si="38"/>
        <v>-5367.957496525256</v>
      </c>
      <c r="AA121" s="3">
        <f t="shared" si="39"/>
        <v>9.966808685109363</v>
      </c>
      <c r="AB121" s="3">
        <f t="shared" si="40"/>
        <v>4.983426849130177</v>
      </c>
      <c r="AC121" s="3">
        <f t="shared" si="41"/>
        <v>0</v>
      </c>
    </row>
    <row r="122" spans="1:29" ht="12.75">
      <c r="A122" s="10">
        <f t="shared" si="27"/>
        <v>0.7262319939347991</v>
      </c>
      <c r="B122" s="3">
        <f t="shared" si="22"/>
        <v>30</v>
      </c>
      <c r="C122" s="11">
        <f t="shared" si="28"/>
        <v>-0.0001056575212529813</v>
      </c>
      <c r="D122" s="3">
        <f t="shared" si="29"/>
        <v>30.064657464194187</v>
      </c>
      <c r="E122" s="11">
        <f t="shared" si="30"/>
        <v>-0.00010565752750598717</v>
      </c>
      <c r="F122" s="3">
        <f t="shared" si="31"/>
        <v>30.129314610895896</v>
      </c>
      <c r="G122" s="11">
        <f t="shared" si="32"/>
        <v>-0.0001056575462638469</v>
      </c>
      <c r="H122" s="3">
        <f t="shared" si="33"/>
        <v>67.5702816184476</v>
      </c>
      <c r="I122" s="11">
        <f t="shared" si="34"/>
        <v>9.807484246532356E-08</v>
      </c>
      <c r="J122" s="3">
        <f t="shared" si="35"/>
        <v>67.57028195390166</v>
      </c>
      <c r="K122" s="1">
        <f>0</f>
        <v>0</v>
      </c>
      <c r="L122" s="10">
        <f t="shared" si="36"/>
        <v>0.7262319939347991</v>
      </c>
      <c r="N122" s="9">
        <f t="shared" si="23"/>
        <v>-0.0001056642115887845</v>
      </c>
      <c r="O122" s="9">
        <f t="shared" si="24"/>
        <v>-0.00010566422362573011</v>
      </c>
      <c r="P122" s="9">
        <f t="shared" si="25"/>
        <v>-0.0001056642476973243</v>
      </c>
      <c r="Q122" s="9">
        <f t="shared" si="26"/>
        <v>4.9036928785353075E-08</v>
      </c>
      <c r="S122" s="10">
        <f t="shared" si="43"/>
        <v>0.03690152943698028</v>
      </c>
      <c r="T122" s="10">
        <f t="shared" si="43"/>
        <v>0.03690152882536905</v>
      </c>
      <c r="U122" s="10">
        <f t="shared" si="43"/>
        <v>0.03690152699064874</v>
      </c>
      <c r="V122" s="10">
        <f t="shared" si="42"/>
        <v>12.842768301880694</v>
      </c>
      <c r="W122" s="3">
        <f>0</f>
        <v>0</v>
      </c>
      <c r="Y122" s="3">
        <f t="shared" si="37"/>
        <v>-5368.638050548432</v>
      </c>
      <c r="Z122" s="3">
        <f t="shared" si="38"/>
        <v>-5368.638368274277</v>
      </c>
      <c r="AA122" s="3">
        <f t="shared" si="39"/>
        <v>-5368.639321392979</v>
      </c>
      <c r="AB122" s="3">
        <f t="shared" si="40"/>
        <v>4.983349266733081</v>
      </c>
      <c r="AC122" s="3">
        <f t="shared" si="41"/>
        <v>0</v>
      </c>
    </row>
    <row r="123" spans="1:29" ht="12.75">
      <c r="A123" s="10">
        <f t="shared" si="27"/>
        <v>0.7332827899924185</v>
      </c>
      <c r="B123" s="3">
        <f t="shared" si="22"/>
        <v>30</v>
      </c>
      <c r="C123" s="11">
        <f t="shared" si="28"/>
        <v>-0.00010567089120494042</v>
      </c>
      <c r="D123" s="3">
        <f t="shared" si="29"/>
        <v>30.064661721715346</v>
      </c>
      <c r="E123" s="11">
        <f t="shared" si="30"/>
        <v>-0.00010567089698925536</v>
      </c>
      <c r="F123" s="3">
        <f t="shared" si="31"/>
        <v>30.129323125125733</v>
      </c>
      <c r="G123" s="11">
        <f t="shared" si="32"/>
        <v>-0.00010567091434106091</v>
      </c>
      <c r="H123" s="3">
        <f t="shared" si="33"/>
        <v>30.193983891937606</v>
      </c>
      <c r="I123" s="11">
        <f t="shared" si="34"/>
        <v>-0.00010567094325694183</v>
      </c>
      <c r="J123" s="3">
        <f t="shared" si="35"/>
        <v>67.60497111494942</v>
      </c>
      <c r="K123" s="1">
        <f>0</f>
        <v>0</v>
      </c>
      <c r="L123" s="10">
        <f t="shared" si="36"/>
        <v>0.7332827899924185</v>
      </c>
      <c r="N123" s="9">
        <f t="shared" si="23"/>
        <v>-0.00010567756589762903</v>
      </c>
      <c r="O123" s="9">
        <f t="shared" si="24"/>
        <v>-0.00010567757699755409</v>
      </c>
      <c r="P123" s="9">
        <f t="shared" si="25"/>
        <v>-0.00010567759919514664</v>
      </c>
      <c r="Q123" s="9">
        <f t="shared" si="26"/>
        <v>-0.00010567763248589424</v>
      </c>
      <c r="S123" s="10">
        <f t="shared" si="43"/>
        <v>0.036900221793225184</v>
      </c>
      <c r="T123" s="10">
        <f t="shared" si="43"/>
        <v>0.03690022122752742</v>
      </c>
      <c r="U123" s="10">
        <f t="shared" si="43"/>
        <v>0.03690021953054571</v>
      </c>
      <c r="V123" s="10">
        <f t="shared" si="42"/>
        <v>0.03690021670261462</v>
      </c>
      <c r="W123" s="3">
        <f>0</f>
        <v>0</v>
      </c>
      <c r="Y123" s="3">
        <f t="shared" si="37"/>
        <v>-5369.317400508288</v>
      </c>
      <c r="Z123" s="3">
        <f t="shared" si="38"/>
        <v>-5369.317694419152</v>
      </c>
      <c r="AA123" s="3">
        <f t="shared" si="39"/>
        <v>-5369.318576093853</v>
      </c>
      <c r="AB123" s="3">
        <f t="shared" si="40"/>
        <v>-5369.320045358859</v>
      </c>
      <c r="AC123" s="3">
        <f t="shared" si="41"/>
        <v>0</v>
      </c>
    </row>
    <row r="124" spans="1:29" ht="12.75">
      <c r="A124" s="10">
        <f t="shared" si="27"/>
        <v>0.7403335860500379</v>
      </c>
      <c r="B124" s="3">
        <f t="shared" si="22"/>
        <v>30</v>
      </c>
      <c r="C124" s="11">
        <f t="shared" si="28"/>
        <v>-0.00010568422989438413</v>
      </c>
      <c r="D124" s="3">
        <f t="shared" si="29"/>
        <v>30.06466564780817</v>
      </c>
      <c r="E124" s="11">
        <f t="shared" si="30"/>
        <v>-0.00010568423521036921</v>
      </c>
      <c r="F124" s="3">
        <f t="shared" si="31"/>
        <v>30.129330976512875</v>
      </c>
      <c r="G124" s="11">
        <f t="shared" si="32"/>
        <v>-0.00010568425115720617</v>
      </c>
      <c r="H124" s="3">
        <f t="shared" si="33"/>
        <v>30.19399566702299</v>
      </c>
      <c r="I124" s="11">
        <f t="shared" si="34"/>
        <v>-0.00010568427773154024</v>
      </c>
      <c r="J124" s="3">
        <f t="shared" si="35"/>
        <v>-7.152329214682142</v>
      </c>
      <c r="K124" s="1">
        <f>0</f>
        <v>0</v>
      </c>
      <c r="L124" s="10">
        <f t="shared" si="36"/>
        <v>0.7403335860500379</v>
      </c>
      <c r="N124" s="9">
        <f t="shared" si="23"/>
        <v>-0.00010569088852339787</v>
      </c>
      <c r="O124" s="9">
        <f t="shared" si="24"/>
        <v>-0.00010569089868704461</v>
      </c>
      <c r="P124" s="9">
        <f t="shared" si="25"/>
        <v>-0.00010569091901212256</v>
      </c>
      <c r="Q124" s="9">
        <f t="shared" si="26"/>
        <v>-4.899830476515877E-08</v>
      </c>
      <c r="S124" s="10">
        <f t="shared" si="43"/>
        <v>0.036898917369423335</v>
      </c>
      <c r="T124" s="10">
        <f t="shared" si="43"/>
        <v>0.036898916849592206</v>
      </c>
      <c r="U124" s="10">
        <f t="shared" si="43"/>
        <v>0.03689891529020826</v>
      </c>
      <c r="V124" s="10">
        <f t="shared" si="42"/>
        <v>0.03689891269160004</v>
      </c>
      <c r="W124" s="3">
        <f>0</f>
        <v>0</v>
      </c>
      <c r="Y124" s="3">
        <f t="shared" si="37"/>
        <v>-5369.995161966656</v>
      </c>
      <c r="Z124" s="3">
        <f t="shared" si="38"/>
        <v>-5369.995432080884</v>
      </c>
      <c r="AA124" s="3">
        <f t="shared" si="39"/>
        <v>-5369.996242366747</v>
      </c>
      <c r="AB124" s="3">
        <f t="shared" si="40"/>
        <v>-5369.997592653781</v>
      </c>
      <c r="AC124" s="3">
        <f t="shared" si="41"/>
        <v>0</v>
      </c>
    </row>
    <row r="125" spans="1:29" ht="12.75">
      <c r="A125" s="10">
        <f t="shared" si="27"/>
        <v>0.7473843821076572</v>
      </c>
      <c r="B125" s="3">
        <f t="shared" si="22"/>
        <v>30</v>
      </c>
      <c r="C125" s="11">
        <f t="shared" si="28"/>
        <v>-0.0001056975364808754</v>
      </c>
      <c r="D125" s="3">
        <f t="shared" si="29"/>
        <v>30.064669242735192</v>
      </c>
      <c r="E125" s="11">
        <f t="shared" si="30"/>
        <v>-0.00010569754132891185</v>
      </c>
      <c r="F125" s="3">
        <f t="shared" si="31"/>
        <v>30.129338165583285</v>
      </c>
      <c r="G125" s="11">
        <f t="shared" si="32"/>
        <v>-0.00010569755587192386</v>
      </c>
      <c r="H125" s="3">
        <f t="shared" si="33"/>
        <v>-7.18699153999463</v>
      </c>
      <c r="I125" s="11">
        <f t="shared" si="34"/>
        <v>-9.799795063306505E-08</v>
      </c>
      <c r="J125" s="3">
        <f t="shared" si="35"/>
        <v>-7.186991052753321</v>
      </c>
      <c r="K125" s="1">
        <f>0</f>
        <v>0</v>
      </c>
      <c r="L125" s="10">
        <f t="shared" si="36"/>
        <v>0.7473843821076572</v>
      </c>
      <c r="N125" s="9">
        <f t="shared" si="23"/>
        <v>-0.00010570417862740104</v>
      </c>
      <c r="O125" s="9">
        <f t="shared" si="24"/>
        <v>-0.00010570418785555211</v>
      </c>
      <c r="P125" s="9">
        <f t="shared" si="25"/>
        <v>-1.4699846083316588E-07</v>
      </c>
      <c r="Q125" s="9">
        <f t="shared" si="26"/>
        <v>-4.899964586741025E-08</v>
      </c>
      <c r="S125" s="10">
        <f t="shared" si="43"/>
        <v>0.036897616246627955</v>
      </c>
      <c r="T125" s="10">
        <f t="shared" si="43"/>
        <v>0.03689761577261463</v>
      </c>
      <c r="U125" s="10">
        <f t="shared" si="43"/>
        <v>0.03689761435068207</v>
      </c>
      <c r="V125" s="10">
        <f t="shared" si="42"/>
        <v>12.852845083891172</v>
      </c>
      <c r="W125" s="3">
        <f>0</f>
        <v>0</v>
      </c>
      <c r="Y125" s="3">
        <f t="shared" si="37"/>
        <v>-5370.671292219503</v>
      </c>
      <c r="Z125" s="3">
        <f t="shared" si="38"/>
        <v>-5370.671538556467</v>
      </c>
      <c r="AA125" s="3">
        <f t="shared" si="39"/>
        <v>-5370.6722775115995</v>
      </c>
      <c r="AB125" s="3">
        <f t="shared" si="40"/>
        <v>-4.979442262181545</v>
      </c>
      <c r="AC125" s="3">
        <f t="shared" si="41"/>
        <v>0</v>
      </c>
    </row>
    <row r="126" spans="1:29" ht="12.75">
      <c r="A126" s="10">
        <f t="shared" si="27"/>
        <v>0.7544351781652766</v>
      </c>
      <c r="B126" s="3">
        <f t="shared" si="22"/>
        <v>30</v>
      </c>
      <c r="C126" s="11">
        <f t="shared" si="28"/>
        <v>-0.00010571081012746884</v>
      </c>
      <c r="D126" s="3">
        <f t="shared" si="29"/>
        <v>30.064672506773228</v>
      </c>
      <c r="E126" s="11">
        <f t="shared" si="30"/>
        <v>-0.00010571081450795796</v>
      </c>
      <c r="F126" s="3">
        <f t="shared" si="31"/>
        <v>-7.221655191267682</v>
      </c>
      <c r="G126" s="11">
        <f t="shared" si="32"/>
        <v>-1.959993585540028E-07</v>
      </c>
      <c r="H126" s="3">
        <f t="shared" si="33"/>
        <v>-7.2216541581378735</v>
      </c>
      <c r="I126" s="11">
        <f t="shared" si="34"/>
        <v>-9.80001560658625E-08</v>
      </c>
      <c r="J126" s="3">
        <f t="shared" si="35"/>
        <v>-7.221653839532203</v>
      </c>
      <c r="K126" s="1">
        <f>0</f>
        <v>0</v>
      </c>
      <c r="L126" s="10">
        <f t="shared" si="36"/>
        <v>0.7544351781652766</v>
      </c>
      <c r="N126" s="9">
        <f t="shared" si="23"/>
        <v>-0.00010571743537445532</v>
      </c>
      <c r="O126" s="9">
        <f t="shared" si="24"/>
        <v>-2.4500016696160766E-07</v>
      </c>
      <c r="P126" s="9">
        <f t="shared" si="25"/>
        <v>-1.4700105378381593E-07</v>
      </c>
      <c r="Q126" s="9">
        <f t="shared" si="26"/>
        <v>-4.900051019813085E-08</v>
      </c>
      <c r="S126" s="10">
        <f t="shared" si="43"/>
        <v>0.03689631850551247</v>
      </c>
      <c r="T126" s="10">
        <f t="shared" si="43"/>
        <v>0.03689631807726627</v>
      </c>
      <c r="U126" s="10">
        <f t="shared" si="43"/>
        <v>6.426309184468892</v>
      </c>
      <c r="V126" s="10">
        <f t="shared" si="42"/>
        <v>12.852555838575382</v>
      </c>
      <c r="W126" s="3">
        <f>0</f>
        <v>0</v>
      </c>
      <c r="Y126" s="3">
        <f t="shared" si="37"/>
        <v>-5371.345748740213</v>
      </c>
      <c r="Z126" s="3">
        <f t="shared" si="38"/>
        <v>-5371.345971320303</v>
      </c>
      <c r="AA126" s="3">
        <f t="shared" si="39"/>
        <v>-9.959060195030023</v>
      </c>
      <c r="AB126" s="3">
        <f t="shared" si="40"/>
        <v>-4.979554323966583</v>
      </c>
      <c r="AC126" s="3">
        <f t="shared" si="41"/>
        <v>0</v>
      </c>
    </row>
    <row r="127" spans="1:29" ht="12.75">
      <c r="A127" s="10">
        <f t="shared" si="27"/>
        <v>0.761485974222896</v>
      </c>
      <c r="B127" s="3">
        <f t="shared" si="22"/>
        <v>30</v>
      </c>
      <c r="C127" s="11">
        <f t="shared" si="28"/>
        <v>-0.0001057240500007409</v>
      </c>
      <c r="D127" s="3">
        <f t="shared" si="29"/>
        <v>-7.256318922388566</v>
      </c>
      <c r="E127" s="11">
        <f t="shared" si="30"/>
        <v>-2.9400040922057814E-07</v>
      </c>
      <c r="F127" s="3">
        <f t="shared" si="31"/>
        <v>-7.256317914889815</v>
      </c>
      <c r="G127" s="11">
        <f t="shared" si="32"/>
        <v>-1.9600186218769232E-07</v>
      </c>
      <c r="H127" s="3">
        <f t="shared" si="33"/>
        <v>-7.256317387701827</v>
      </c>
      <c r="I127" s="11">
        <f t="shared" si="34"/>
        <v>-9.800140791515389E-08</v>
      </c>
      <c r="J127" s="3">
        <f t="shared" si="35"/>
        <v>-7.25631723774635</v>
      </c>
      <c r="K127" s="1">
        <f>0</f>
        <v>0</v>
      </c>
      <c r="L127" s="10">
        <f t="shared" si="36"/>
        <v>0.761485974222896</v>
      </c>
      <c r="N127" s="9">
        <f t="shared" si="23"/>
        <v>-3.4299960851491455E-07</v>
      </c>
      <c r="O127" s="9">
        <f t="shared" si="24"/>
        <v>-2.450021044430655E-07</v>
      </c>
      <c r="P127" s="9">
        <f t="shared" si="25"/>
        <v>-1.470022163177335E-07</v>
      </c>
      <c r="Q127" s="9">
        <f t="shared" si="26"/>
        <v>-4.9000897716878473E-08</v>
      </c>
      <c r="S127" s="10">
        <f t="shared" si="43"/>
        <v>0.03689502422636803</v>
      </c>
      <c r="T127" s="10">
        <f t="shared" si="43"/>
        <v>4.284186138940378</v>
      </c>
      <c r="U127" s="10">
        <f t="shared" si="43"/>
        <v>6.4262270978805605</v>
      </c>
      <c r="V127" s="10">
        <f t="shared" si="42"/>
        <v>12.852391662740963</v>
      </c>
      <c r="W127" s="3">
        <f>0</f>
        <v>0</v>
      </c>
      <c r="Y127" s="3">
        <f t="shared" si="37"/>
        <v>-5372.01848918112</v>
      </c>
      <c r="Z127" s="3">
        <f t="shared" si="38"/>
        <v>-14.938659975177766</v>
      </c>
      <c r="AA127" s="3">
        <f t="shared" si="39"/>
        <v>-9.959187408908702</v>
      </c>
      <c r="AB127" s="3">
        <f t="shared" si="40"/>
        <v>-4.979617932554591</v>
      </c>
      <c r="AC127" s="3">
        <f t="shared" si="41"/>
        <v>0</v>
      </c>
    </row>
    <row r="128" spans="1:29" ht="12.75">
      <c r="A128" s="10">
        <f t="shared" si="27"/>
        <v>0.7685367702805154</v>
      </c>
      <c r="B128" s="3">
        <f t="shared" si="22"/>
        <v>30</v>
      </c>
      <c r="C128" s="11">
        <f t="shared" si="28"/>
        <v>0.00010503750224441479</v>
      </c>
      <c r="D128" s="3">
        <f t="shared" si="29"/>
        <v>-7.29098107686296</v>
      </c>
      <c r="E128" s="11">
        <f t="shared" si="30"/>
        <v>-2.9400130373540536E-07</v>
      </c>
      <c r="F128" s="3">
        <f t="shared" si="31"/>
        <v>-7.290980912614604</v>
      </c>
      <c r="G128" s="11">
        <f t="shared" si="32"/>
        <v>-1.9600245857221928E-07</v>
      </c>
      <c r="H128" s="3">
        <f t="shared" si="33"/>
        <v>-7.2909808913922305</v>
      </c>
      <c r="I128" s="11">
        <f t="shared" si="34"/>
        <v>-9.800170611923524E-08</v>
      </c>
      <c r="J128" s="3">
        <f t="shared" si="35"/>
        <v>-7.290980910094717</v>
      </c>
      <c r="K128" s="1">
        <f>0</f>
        <v>0</v>
      </c>
      <c r="L128" s="10">
        <f t="shared" si="36"/>
        <v>0.7685367702805154</v>
      </c>
      <c r="N128" s="9">
        <f t="shared" si="23"/>
        <v>0.000105044658540523</v>
      </c>
      <c r="O128" s="9">
        <f t="shared" si="24"/>
        <v>-2.450016578653893E-07</v>
      </c>
      <c r="P128" s="9">
        <f t="shared" si="25"/>
        <v>-1.4700194837402133E-07</v>
      </c>
      <c r="Q128" s="9">
        <f t="shared" si="26"/>
        <v>-4.900080840239095E-08</v>
      </c>
      <c r="S128" s="10">
        <f t="shared" si="43"/>
        <v>0.03696234875827483</v>
      </c>
      <c r="T128" s="10">
        <f t="shared" si="43"/>
        <v>4.28417310407293</v>
      </c>
      <c r="U128" s="10">
        <f t="shared" si="43"/>
        <v>6.42620754454212</v>
      </c>
      <c r="V128" s="10">
        <f t="shared" si="42"/>
        <v>12.852352554894773</v>
      </c>
      <c r="W128" s="3">
        <f>0</f>
        <v>0</v>
      </c>
      <c r="Y128" s="3">
        <f t="shared" si="37"/>
        <v>5337.13383199419</v>
      </c>
      <c r="Z128" s="3">
        <f t="shared" si="38"/>
        <v>-14.938705426994932</v>
      </c>
      <c r="AA128" s="3">
        <f t="shared" si="39"/>
        <v>-9.959217712219116</v>
      </c>
      <c r="AB128" s="3">
        <f t="shared" si="40"/>
        <v>-4.979633084810284</v>
      </c>
      <c r="AC128" s="3">
        <f t="shared" si="41"/>
        <v>0</v>
      </c>
    </row>
    <row r="129" spans="1:29" ht="12.75">
      <c r="A129" s="10">
        <f t="shared" si="27"/>
        <v>0.7755875663381347</v>
      </c>
      <c r="B129" s="3">
        <f t="shared" si="22"/>
        <v>30</v>
      </c>
      <c r="C129" s="11">
        <f t="shared" si="28"/>
        <v>0.00010505180343757281</v>
      </c>
      <c r="D129" s="3">
        <f t="shared" si="29"/>
        <v>29.93570914701516</v>
      </c>
      <c r="E129" s="11">
        <f t="shared" si="30"/>
        <v>0.00010505181058785176</v>
      </c>
      <c r="F129" s="3">
        <f t="shared" si="31"/>
        <v>-7.325643847156012</v>
      </c>
      <c r="G129" s="11">
        <f t="shared" si="32"/>
        <v>-1.96001147669139E-07</v>
      </c>
      <c r="H129" s="3">
        <f t="shared" si="33"/>
        <v>-7.325644331900805</v>
      </c>
      <c r="I129" s="11">
        <f t="shared" si="34"/>
        <v>-9.800105065766396E-08</v>
      </c>
      <c r="J129" s="3">
        <f t="shared" si="35"/>
        <v>-7.3256445192612185</v>
      </c>
      <c r="K129" s="1">
        <f>0</f>
        <v>0</v>
      </c>
      <c r="L129" s="10">
        <f t="shared" si="36"/>
        <v>0.7755875663381347</v>
      </c>
      <c r="N129" s="9">
        <f t="shared" si="23"/>
        <v>0.00010505894409753143</v>
      </c>
      <c r="O129" s="9">
        <f t="shared" si="24"/>
        <v>0.00010505895789442353</v>
      </c>
      <c r="P129" s="9">
        <f t="shared" si="25"/>
        <v>-1.47000249954677E-07</v>
      </c>
      <c r="Q129" s="9">
        <f t="shared" si="26"/>
        <v>-4.900024225548444E-08</v>
      </c>
      <c r="S129" s="10">
        <f t="shared" si="43"/>
        <v>0.036960941985580184</v>
      </c>
      <c r="T129" s="10">
        <f t="shared" si="43"/>
        <v>0.03696094128227141</v>
      </c>
      <c r="U129" s="10">
        <f t="shared" si="43"/>
        <v>6.426250524572414</v>
      </c>
      <c r="V129" s="10">
        <f t="shared" si="42"/>
        <v>12.85243851543442</v>
      </c>
      <c r="W129" s="3">
        <f>0</f>
        <v>0</v>
      </c>
      <c r="Y129" s="3">
        <f t="shared" si="37"/>
        <v>5337.860499900515</v>
      </c>
      <c r="Z129" s="3">
        <f t="shared" si="38"/>
        <v>5337.860863218328</v>
      </c>
      <c r="AA129" s="3">
        <f t="shared" si="39"/>
        <v>-9.959151103007828</v>
      </c>
      <c r="AB129" s="3">
        <f t="shared" si="40"/>
        <v>-4.979599779694941</v>
      </c>
      <c r="AC129" s="3">
        <f t="shared" si="41"/>
        <v>0</v>
      </c>
    </row>
    <row r="130" spans="1:29" ht="12.75">
      <c r="A130" s="10">
        <f t="shared" si="27"/>
        <v>0.7826383623957541</v>
      </c>
      <c r="B130" s="3">
        <f t="shared" si="22"/>
        <v>30</v>
      </c>
      <c r="C130" s="11">
        <f t="shared" si="28"/>
        <v>0.00010506607338179242</v>
      </c>
      <c r="D130" s="3">
        <f t="shared" si="29"/>
        <v>29.93570426699312</v>
      </c>
      <c r="E130" s="11">
        <f t="shared" si="30"/>
        <v>0.00010506608002880602</v>
      </c>
      <c r="F130" s="3">
        <f t="shared" si="31"/>
        <v>29.87140887487815</v>
      </c>
      <c r="G130" s="11">
        <f t="shared" si="32"/>
        <v>0.00010506609996860745</v>
      </c>
      <c r="H130" s="3">
        <f t="shared" si="33"/>
        <v>-7.360307371919691</v>
      </c>
      <c r="I130" s="11">
        <f t="shared" si="34"/>
        <v>-9.799944155369386E-08</v>
      </c>
      <c r="J130" s="3">
        <f t="shared" si="35"/>
        <v>-7.360307727930346</v>
      </c>
      <c r="K130" s="1">
        <f>0</f>
        <v>0</v>
      </c>
      <c r="L130" s="10">
        <f t="shared" si="36"/>
        <v>0.7826383623957541</v>
      </c>
      <c r="N130" s="9">
        <f t="shared" si="23"/>
        <v>0.00010507319794942641</v>
      </c>
      <c r="O130" s="9">
        <f t="shared" si="24"/>
        <v>0.00010507321074015005</v>
      </c>
      <c r="P130" s="9">
        <f t="shared" si="25"/>
        <v>0.00010507323631914007</v>
      </c>
      <c r="Q130" s="9">
        <f t="shared" si="26"/>
        <v>-4.899919929859724E-08</v>
      </c>
      <c r="S130" s="10">
        <f t="shared" si="43"/>
        <v>0.03695953847136242</v>
      </c>
      <c r="T130" s="10">
        <f t="shared" si="43"/>
        <v>0.03695953781764123</v>
      </c>
      <c r="U130" s="10">
        <f t="shared" si="43"/>
        <v>0.03695953585659979</v>
      </c>
      <c r="V130" s="10">
        <f t="shared" si="42"/>
        <v>12.852649546329218</v>
      </c>
      <c r="W130" s="3">
        <f>0</f>
        <v>0</v>
      </c>
      <c r="Y130" s="3">
        <f t="shared" si="37"/>
        <v>5338.585579995221</v>
      </c>
      <c r="Z130" s="3">
        <f t="shared" si="38"/>
        <v>5338.5859177412685</v>
      </c>
      <c r="AA130" s="3">
        <f t="shared" si="39"/>
        <v>5338.5869309164345</v>
      </c>
      <c r="AB130" s="3">
        <f t="shared" si="40"/>
        <v>-4.9795180183901255</v>
      </c>
      <c r="AC130" s="3">
        <f t="shared" si="41"/>
        <v>0</v>
      </c>
    </row>
    <row r="131" spans="1:29" ht="12.75">
      <c r="A131" s="10">
        <f t="shared" si="27"/>
        <v>0.7896891584533735</v>
      </c>
      <c r="B131" s="3">
        <f t="shared" si="22"/>
        <v>30</v>
      </c>
      <c r="C131" s="11">
        <f t="shared" si="28"/>
        <v>0.00010508031116546063</v>
      </c>
      <c r="D131" s="3">
        <f t="shared" si="29"/>
        <v>29.935699742857352</v>
      </c>
      <c r="E131" s="11">
        <f t="shared" si="30"/>
        <v>0.00010508031730957089</v>
      </c>
      <c r="F131" s="3">
        <f t="shared" si="31"/>
        <v>29.87139982747572</v>
      </c>
      <c r="G131" s="11">
        <f t="shared" si="32"/>
        <v>0.0001050803357406839</v>
      </c>
      <c r="H131" s="3">
        <f t="shared" si="33"/>
        <v>29.807100595602726</v>
      </c>
      <c r="I131" s="11">
        <f t="shared" si="34"/>
        <v>0.00010508036645514884</v>
      </c>
      <c r="J131" s="3">
        <f t="shared" si="35"/>
        <v>-7.394970198802464</v>
      </c>
      <c r="K131" s="1">
        <f>0</f>
        <v>0</v>
      </c>
      <c r="L131" s="10">
        <f t="shared" si="36"/>
        <v>0.7896891584533735</v>
      </c>
      <c r="N131" s="9">
        <f t="shared" si="23"/>
        <v>0.00010508741918642978</v>
      </c>
      <c r="O131" s="9">
        <f t="shared" si="24"/>
        <v>0.00010508743097172981</v>
      </c>
      <c r="P131" s="9">
        <f t="shared" si="25"/>
        <v>0.00010508745453991834</v>
      </c>
      <c r="Q131" s="9">
        <f t="shared" si="26"/>
        <v>0.00010508748988617503</v>
      </c>
      <c r="S131" s="10">
        <f t="shared" si="43"/>
        <v>0.036958138304083385</v>
      </c>
      <c r="T131" s="10">
        <f t="shared" si="43"/>
        <v>0.03695813769990101</v>
      </c>
      <c r="U131" s="10">
        <f t="shared" si="43"/>
        <v>0.03695813588747386</v>
      </c>
      <c r="V131" s="10">
        <f t="shared" si="42"/>
        <v>0.03695813286716158</v>
      </c>
      <c r="W131" s="3">
        <f>0</f>
        <v>0</v>
      </c>
      <c r="Y131" s="3">
        <f t="shared" si="37"/>
        <v>5339.309025957706</v>
      </c>
      <c r="Z131" s="3">
        <f t="shared" si="38"/>
        <v>5339.30933815038</v>
      </c>
      <c r="AA131" s="3">
        <f t="shared" si="39"/>
        <v>5339.310274666526</v>
      </c>
      <c r="AB131" s="3">
        <f t="shared" si="40"/>
        <v>5339.31183532064</v>
      </c>
      <c r="AC131" s="3">
        <f t="shared" si="41"/>
        <v>0</v>
      </c>
    </row>
    <row r="132" spans="1:29" ht="12.75">
      <c r="A132" s="10">
        <f t="shared" si="27"/>
        <v>0.7967399545109929</v>
      </c>
      <c r="B132" s="3">
        <f t="shared" si="22"/>
        <v>30</v>
      </c>
      <c r="C132" s="11">
        <f t="shared" si="28"/>
        <v>0.00010509451588063137</v>
      </c>
      <c r="D132" s="3">
        <f t="shared" si="29"/>
        <v>29.935695574344365</v>
      </c>
      <c r="E132" s="11">
        <f t="shared" si="30"/>
        <v>0.00010509452152222122</v>
      </c>
      <c r="F132" s="3">
        <f t="shared" si="31"/>
        <v>29.87139149130273</v>
      </c>
      <c r="G132" s="11">
        <f t="shared" si="32"/>
        <v>0.00010509453844579696</v>
      </c>
      <c r="H132" s="3">
        <f t="shared" si="33"/>
        <v>29.807088093474682</v>
      </c>
      <c r="I132" s="11">
        <f t="shared" si="34"/>
        <v>0.00010509456664777752</v>
      </c>
      <c r="J132" s="3">
        <f t="shared" si="35"/>
        <v>66.94485798912109</v>
      </c>
      <c r="K132" s="1">
        <f>0</f>
        <v>0</v>
      </c>
      <c r="L132" s="10">
        <f t="shared" si="36"/>
        <v>0.7967399545109929</v>
      </c>
      <c r="N132" s="9">
        <f t="shared" si="23"/>
        <v>0.00010510160690244596</v>
      </c>
      <c r="O132" s="9">
        <f t="shared" si="24"/>
        <v>0.00010510161768311146</v>
      </c>
      <c r="P132" s="9">
        <f t="shared" si="25"/>
        <v>0.00010510163924207907</v>
      </c>
      <c r="Q132" s="9">
        <f t="shared" si="26"/>
        <v>4.895820516489768E-08</v>
      </c>
      <c r="S132" s="10">
        <f t="shared" si="43"/>
        <v>0.03695674157179951</v>
      </c>
      <c r="T132" s="10">
        <f t="shared" si="43"/>
        <v>0.03695674101710521</v>
      </c>
      <c r="U132" s="10">
        <f t="shared" si="43"/>
        <v>0.03695673935313977</v>
      </c>
      <c r="V132" s="10">
        <f t="shared" si="42"/>
        <v>0.03695673658025588</v>
      </c>
      <c r="W132" s="3">
        <f>0</f>
        <v>0</v>
      </c>
      <c r="Y132" s="3">
        <f t="shared" si="37"/>
        <v>5340.030791653688</v>
      </c>
      <c r="Z132" s="3">
        <f t="shared" si="38"/>
        <v>5340.031078312447</v>
      </c>
      <c r="AA132" s="3">
        <f t="shared" si="39"/>
        <v>5340.031938228065</v>
      </c>
      <c r="AB132" s="3">
        <f t="shared" si="40"/>
        <v>5340.033371218581</v>
      </c>
      <c r="AC132" s="3">
        <f t="shared" si="41"/>
        <v>0</v>
      </c>
    </row>
    <row r="133" spans="1:29" ht="12.75">
      <c r="A133" s="10">
        <f t="shared" si="27"/>
        <v>0.8037907505686123</v>
      </c>
      <c r="B133" s="3">
        <f t="shared" si="22"/>
        <v>30</v>
      </c>
      <c r="C133" s="11">
        <f t="shared" si="28"/>
        <v>0.00010510868662305718</v>
      </c>
      <c r="D133" s="3">
        <f t="shared" si="29"/>
        <v>29.935691761175086</v>
      </c>
      <c r="E133" s="11">
        <f t="shared" si="30"/>
        <v>0.00010510869176253264</v>
      </c>
      <c r="F133" s="3">
        <f t="shared" si="31"/>
        <v>29.871383865800084</v>
      </c>
      <c r="G133" s="11">
        <f t="shared" si="32"/>
        <v>0.00010510870717978955</v>
      </c>
      <c r="H133" s="3">
        <f t="shared" si="33"/>
        <v>66.9794919871761</v>
      </c>
      <c r="I133" s="11">
        <f t="shared" si="34"/>
        <v>9.791786333014681E-08</v>
      </c>
      <c r="J133" s="3">
        <f t="shared" si="35"/>
        <v>66.97949146037718</v>
      </c>
      <c r="K133" s="1">
        <f>0</f>
        <v>0</v>
      </c>
      <c r="L133" s="10">
        <f t="shared" si="36"/>
        <v>0.8037907505686123</v>
      </c>
      <c r="N133" s="9">
        <f t="shared" si="23"/>
        <v>0.00010511576019509608</v>
      </c>
      <c r="O133" s="9">
        <f t="shared" si="24"/>
        <v>0.00010511576997196246</v>
      </c>
      <c r="P133" s="9">
        <f t="shared" si="25"/>
        <v>1.4687846408351828E-07</v>
      </c>
      <c r="Q133" s="9">
        <f t="shared" si="26"/>
        <v>4.8959658164721544E-08</v>
      </c>
      <c r="S133" s="10">
        <f t="shared" si="43"/>
        <v>0.03695534836215937</v>
      </c>
      <c r="T133" s="10">
        <f t="shared" si="43"/>
        <v>0.03695534785690009</v>
      </c>
      <c r="U133" s="10">
        <f t="shared" si="43"/>
        <v>0.036955346341237386</v>
      </c>
      <c r="V133" s="10">
        <f t="shared" si="42"/>
        <v>12.863357462966729</v>
      </c>
      <c r="W133" s="3">
        <f>0</f>
        <v>0</v>
      </c>
      <c r="Y133" s="3">
        <f t="shared" si="37"/>
        <v>5340.7508311368165</v>
      </c>
      <c r="Z133" s="3">
        <f t="shared" si="38"/>
        <v>5340.751092282291</v>
      </c>
      <c r="AA133" s="3">
        <f t="shared" si="39"/>
        <v>5340.751875659292</v>
      </c>
      <c r="AB133" s="3">
        <f t="shared" si="40"/>
        <v>4.975372890340204</v>
      </c>
      <c r="AC133" s="3">
        <f t="shared" si="41"/>
        <v>0</v>
      </c>
    </row>
    <row r="134" spans="1:29" ht="12.75">
      <c r="A134" s="10">
        <f t="shared" si="27"/>
        <v>0.8108415466262316</v>
      </c>
      <c r="B134" s="3">
        <f t="shared" si="22"/>
        <v>30</v>
      </c>
      <c r="C134" s="11">
        <f t="shared" si="28"/>
        <v>0.00010512282249222494</v>
      </c>
      <c r="D134" s="3">
        <f t="shared" si="29"/>
        <v>29.935688303054015</v>
      </c>
      <c r="E134" s="11">
        <f t="shared" si="30"/>
        <v>0.0001051228271300155</v>
      </c>
      <c r="F134" s="3">
        <f t="shared" si="31"/>
        <v>67.01412742173906</v>
      </c>
      <c r="G134" s="11">
        <f t="shared" si="32"/>
        <v>1.958394969654042E-07</v>
      </c>
      <c r="H134" s="3">
        <f t="shared" si="33"/>
        <v>67.0141263057624</v>
      </c>
      <c r="I134" s="11">
        <f t="shared" si="34"/>
        <v>9.792025891632501E-08</v>
      </c>
      <c r="J134" s="3">
        <f t="shared" si="35"/>
        <v>67.01412595949832</v>
      </c>
      <c r="K134" s="1">
        <f>0</f>
        <v>0</v>
      </c>
      <c r="L134" s="10">
        <f t="shared" si="36"/>
        <v>0.8108415466262316</v>
      </c>
      <c r="N134" s="9">
        <f t="shared" si="23"/>
        <v>0.00010512987816575356</v>
      </c>
      <c r="O134" s="9">
        <f t="shared" si="24"/>
        <v>2.448004514902337E-07</v>
      </c>
      <c r="P134" s="9">
        <f t="shared" si="25"/>
        <v>1.4688129179503884E-07</v>
      </c>
      <c r="Q134" s="9">
        <f t="shared" si="26"/>
        <v>4.896060075124385E-08</v>
      </c>
      <c r="S134" s="10">
        <f t="shared" si="43"/>
        <v>0.03695395876240052</v>
      </c>
      <c r="T134" s="10">
        <f t="shared" si="43"/>
        <v>0.036953958306521054</v>
      </c>
      <c r="U134" s="10">
        <f t="shared" si="43"/>
        <v>6.4315549087021235</v>
      </c>
      <c r="V134" s="10">
        <f t="shared" si="42"/>
        <v>12.863042765255702</v>
      </c>
      <c r="W134" s="3">
        <f>0</f>
        <v>0</v>
      </c>
      <c r="Y134" s="3">
        <f t="shared" si="37"/>
        <v>5341.469098650493</v>
      </c>
      <c r="Z134" s="3">
        <f t="shared" si="38"/>
        <v>5341.4693343045055</v>
      </c>
      <c r="AA134" s="3">
        <f t="shared" si="39"/>
        <v>9.95093735628467</v>
      </c>
      <c r="AB134" s="3">
        <f t="shared" si="40"/>
        <v>4.97549461414138</v>
      </c>
      <c r="AC134" s="3">
        <f t="shared" si="41"/>
        <v>0</v>
      </c>
    </row>
    <row r="135" spans="1:29" ht="12.75">
      <c r="A135" s="10">
        <f t="shared" si="27"/>
        <v>0.817892342683851</v>
      </c>
      <c r="B135" s="3">
        <f t="shared" si="22"/>
        <v>30</v>
      </c>
      <c r="C135" s="11">
        <f t="shared" si="28"/>
        <v>0.00010513692259139216</v>
      </c>
      <c r="D135" s="3">
        <f t="shared" si="29"/>
        <v>67.04876295131483</v>
      </c>
      <c r="E135" s="11">
        <f t="shared" si="30"/>
        <v>2.9376081717045845E-07</v>
      </c>
      <c r="F135" s="3">
        <f t="shared" si="31"/>
        <v>67.0487618654576</v>
      </c>
      <c r="G135" s="11">
        <f t="shared" si="32"/>
        <v>1.9584224631579983E-07</v>
      </c>
      <c r="H135" s="3">
        <f t="shared" si="33"/>
        <v>67.04876129112596</v>
      </c>
      <c r="I135" s="11">
        <f t="shared" si="34"/>
        <v>9.792163362895132E-08</v>
      </c>
      <c r="J135" s="3">
        <f t="shared" si="35"/>
        <v>67.04876112541356</v>
      </c>
      <c r="K135" s="1">
        <f>0</f>
        <v>0</v>
      </c>
      <c r="L135" s="10">
        <f t="shared" si="36"/>
        <v>0.817892342683851</v>
      </c>
      <c r="N135" s="9">
        <f t="shared" si="23"/>
        <v>3.427200835408904E-07</v>
      </c>
      <c r="O135" s="9">
        <f t="shared" si="24"/>
        <v>2.4480261199197867E-07</v>
      </c>
      <c r="P135" s="9">
        <f t="shared" si="25"/>
        <v>1.468825881482595E-07</v>
      </c>
      <c r="Q135" s="9">
        <f t="shared" si="26"/>
        <v>4.8961032877544385E-08</v>
      </c>
      <c r="S135" s="10">
        <f t="shared" si="43"/>
        <v>0.03695257285934652</v>
      </c>
      <c r="T135" s="10">
        <f t="shared" si="43"/>
        <v>4.287680331767081</v>
      </c>
      <c r="U135" s="10">
        <f t="shared" si="43"/>
        <v>6.431464618693888</v>
      </c>
      <c r="V135" s="10">
        <f t="shared" si="42"/>
        <v>12.862862182205292</v>
      </c>
      <c r="W135" s="3">
        <f>0</f>
        <v>0</v>
      </c>
      <c r="Y135" s="3">
        <f t="shared" si="37"/>
        <v>5342.185548629709</v>
      </c>
      <c r="Z135" s="3">
        <f t="shared" si="38"/>
        <v>14.926485896308343</v>
      </c>
      <c r="AA135" s="3">
        <f t="shared" si="39"/>
        <v>9.951077055446389</v>
      </c>
      <c r="AB135" s="3">
        <f t="shared" si="40"/>
        <v>4.9755644656240445</v>
      </c>
      <c r="AC135" s="3">
        <f t="shared" si="41"/>
        <v>0</v>
      </c>
    </row>
    <row r="136" spans="1:29" ht="12.75">
      <c r="A136" s="10">
        <f t="shared" si="27"/>
        <v>0.8249431387414704</v>
      </c>
      <c r="B136" s="3">
        <f t="shared" si="22"/>
        <v>30</v>
      </c>
      <c r="C136" s="11">
        <f t="shared" si="28"/>
        <v>-0.00010445093738426701</v>
      </c>
      <c r="D136" s="3">
        <f t="shared" si="29"/>
        <v>67.08339679792871</v>
      </c>
      <c r="E136" s="11">
        <f t="shared" si="30"/>
        <v>2.9376187836005834E-07</v>
      </c>
      <c r="F136" s="3">
        <f t="shared" si="31"/>
        <v>67.08339661482961</v>
      </c>
      <c r="G136" s="11">
        <f t="shared" si="32"/>
        <v>1.9584295382340094E-07</v>
      </c>
      <c r="H136" s="3">
        <f t="shared" si="33"/>
        <v>67.08339658217056</v>
      </c>
      <c r="I136" s="11">
        <f t="shared" si="34"/>
        <v>9.792198739658384E-08</v>
      </c>
      <c r="J136" s="3">
        <f t="shared" si="35"/>
        <v>67.08339659701882</v>
      </c>
      <c r="K136" s="1">
        <f>0</f>
        <v>0</v>
      </c>
      <c r="L136" s="10">
        <f t="shared" si="36"/>
        <v>0.8249431387414704</v>
      </c>
      <c r="N136" s="9">
        <f t="shared" si="23"/>
        <v>-0.00010445851949949985</v>
      </c>
      <c r="O136" s="9">
        <f t="shared" si="24"/>
        <v>2.4480222019218296E-07</v>
      </c>
      <c r="P136" s="9">
        <f t="shared" si="25"/>
        <v>1.4688235307198752E-07</v>
      </c>
      <c r="Q136" s="9">
        <f t="shared" si="26"/>
        <v>4.8960954519071534E-08</v>
      </c>
      <c r="S136" s="10">
        <f t="shared" si="43"/>
        <v>0.03702020687159709</v>
      </c>
      <c r="T136" s="10">
        <f t="shared" si="43"/>
        <v>4.287664842889486</v>
      </c>
      <c r="U136" s="10">
        <f t="shared" si="43"/>
        <v>6.43144138420924</v>
      </c>
      <c r="V136" s="10">
        <f t="shared" si="42"/>
        <v>12.862815711903549</v>
      </c>
      <c r="W136" s="3">
        <f>0</f>
        <v>0</v>
      </c>
      <c r="Y136" s="3">
        <f t="shared" si="37"/>
        <v>-5307.329475522831</v>
      </c>
      <c r="Z136" s="3">
        <f t="shared" si="38"/>
        <v>14.926539817153706</v>
      </c>
      <c r="AA136" s="3">
        <f t="shared" si="39"/>
        <v>9.951113005108878</v>
      </c>
      <c r="AB136" s="3">
        <f t="shared" si="40"/>
        <v>4.975582441158114</v>
      </c>
      <c r="AC136" s="3">
        <f t="shared" si="41"/>
        <v>0</v>
      </c>
    </row>
    <row r="137" spans="1:29" ht="12.75">
      <c r="A137" s="10">
        <f t="shared" si="27"/>
        <v>0.8319939347990898</v>
      </c>
      <c r="B137" s="3">
        <f t="shared" si="22"/>
        <v>30</v>
      </c>
      <c r="C137" s="11">
        <f t="shared" si="28"/>
        <v>-0.00010446608960473623</v>
      </c>
      <c r="D137" s="3">
        <f t="shared" si="29"/>
        <v>30.06393286225532</v>
      </c>
      <c r="E137" s="11">
        <f t="shared" si="30"/>
        <v>-0.0001044660971722506</v>
      </c>
      <c r="F137" s="3">
        <f t="shared" si="31"/>
        <v>67.11803130876807</v>
      </c>
      <c r="G137" s="11">
        <f t="shared" si="32"/>
        <v>1.9584161944276324E-07</v>
      </c>
      <c r="H137" s="3">
        <f t="shared" si="33"/>
        <v>67.11803181778352</v>
      </c>
      <c r="I137" s="11">
        <f t="shared" si="34"/>
        <v>9.792132019495563E-08</v>
      </c>
      <c r="J137" s="3">
        <f t="shared" si="35"/>
        <v>67.11803201319259</v>
      </c>
      <c r="K137" s="1">
        <f>0</f>
        <v>0</v>
      </c>
      <c r="L137" s="10">
        <f t="shared" si="36"/>
        <v>0.8319939347990898</v>
      </c>
      <c r="N137" s="9">
        <f t="shared" si="23"/>
        <v>-0.00010447365527965164</v>
      </c>
      <c r="O137" s="9">
        <f t="shared" si="24"/>
        <v>-0.00010447366987701729</v>
      </c>
      <c r="P137" s="9">
        <f t="shared" si="25"/>
        <v>1.4688058656770767E-07</v>
      </c>
      <c r="Q137" s="9">
        <f t="shared" si="26"/>
        <v>4.896036567610652E-08</v>
      </c>
      <c r="S137" s="10">
        <f t="shared" si="43"/>
        <v>0.03701870837191881</v>
      </c>
      <c r="T137" s="10">
        <f t="shared" si="43"/>
        <v>0.03701870762357063</v>
      </c>
      <c r="U137" s="10">
        <f t="shared" si="43"/>
        <v>6.431485205287109</v>
      </c>
      <c r="V137" s="10">
        <f t="shared" si="42"/>
        <v>12.862903354631092</v>
      </c>
      <c r="W137" s="3">
        <f>0</f>
        <v>0</v>
      </c>
      <c r="Y137" s="3">
        <f t="shared" si="37"/>
        <v>-5308.099385571795</v>
      </c>
      <c r="Z137" s="3">
        <f t="shared" si="38"/>
        <v>-5308.09977009005</v>
      </c>
      <c r="AA137" s="3">
        <f t="shared" si="39"/>
        <v>9.951045202963034</v>
      </c>
      <c r="AB137" s="3">
        <f t="shared" si="40"/>
        <v>4.9755485395105445</v>
      </c>
      <c r="AC137" s="3">
        <f t="shared" si="41"/>
        <v>0</v>
      </c>
    </row>
    <row r="138" spans="1:29" ht="12.75">
      <c r="A138" s="10">
        <f t="shared" si="27"/>
        <v>0.8390447308567092</v>
      </c>
      <c r="B138" s="3">
        <f t="shared" si="22"/>
        <v>30</v>
      </c>
      <c r="C138" s="11">
        <f t="shared" si="28"/>
        <v>-0.00010448120896887682</v>
      </c>
      <c r="D138" s="3">
        <f t="shared" si="29"/>
        <v>30.063938025408394</v>
      </c>
      <c r="E138" s="11">
        <f t="shared" si="30"/>
        <v>-0.00010448121599915314</v>
      </c>
      <c r="F138" s="3">
        <f t="shared" si="31"/>
        <v>30.12787568667494</v>
      </c>
      <c r="G138" s="11">
        <f t="shared" si="32"/>
        <v>-0.00010448123708866232</v>
      </c>
      <c r="H138" s="3">
        <f t="shared" si="33"/>
        <v>67.15266663685254</v>
      </c>
      <c r="I138" s="11">
        <f t="shared" si="34"/>
        <v>9.79196320501216E-08</v>
      </c>
      <c r="J138" s="3">
        <f t="shared" si="35"/>
        <v>67.1526670128136</v>
      </c>
      <c r="K138" s="1">
        <f>0</f>
        <v>0</v>
      </c>
      <c r="L138" s="10">
        <f t="shared" si="36"/>
        <v>0.8390447308567092</v>
      </c>
      <c r="N138" s="9">
        <f t="shared" si="23"/>
        <v>-0.00010448875771524197</v>
      </c>
      <c r="O138" s="9">
        <f t="shared" si="24"/>
        <v>-0.00010448877123851177</v>
      </c>
      <c r="P138" s="9">
        <f t="shared" si="25"/>
        <v>-0.00010448879828243632</v>
      </c>
      <c r="Q138" s="9">
        <f t="shared" si="26"/>
        <v>4.8959266374413E-08</v>
      </c>
      <c r="S138" s="10">
        <f t="shared" si="43"/>
        <v>0.037017213327353554</v>
      </c>
      <c r="T138" s="10">
        <f t="shared" si="43"/>
        <v>0.037017212632228166</v>
      </c>
      <c r="U138" s="10">
        <f t="shared" si="43"/>
        <v>0.03701721054698286</v>
      </c>
      <c r="V138" s="10">
        <f t="shared" si="42"/>
        <v>12.86312511244813</v>
      </c>
      <c r="W138" s="3">
        <f>0</f>
        <v>0</v>
      </c>
      <c r="Y138" s="3">
        <f t="shared" si="37"/>
        <v>-5308.867626134916</v>
      </c>
      <c r="Z138" s="3">
        <f t="shared" si="38"/>
        <v>-5308.867983355192</v>
      </c>
      <c r="AA138" s="3">
        <f t="shared" si="39"/>
        <v>-5308.869054948961</v>
      </c>
      <c r="AB138" s="3">
        <f t="shared" si="40"/>
        <v>4.97546276200523</v>
      </c>
      <c r="AC138" s="3">
        <f t="shared" si="41"/>
        <v>0</v>
      </c>
    </row>
    <row r="139" spans="1:29" ht="12.75">
      <c r="A139" s="10">
        <f t="shared" si="27"/>
        <v>0.8460955269143285</v>
      </c>
      <c r="B139" s="3">
        <f t="shared" si="22"/>
        <v>30</v>
      </c>
      <c r="C139" s="11">
        <f t="shared" si="28"/>
        <v>-0.00010449629450100808</v>
      </c>
      <c r="D139" s="3">
        <f t="shared" si="29"/>
        <v>30.063942808648974</v>
      </c>
      <c r="E139" s="11">
        <f t="shared" si="30"/>
        <v>-0.0001044963009944264</v>
      </c>
      <c r="F139" s="3">
        <f t="shared" si="31"/>
        <v>30.12788525223119</v>
      </c>
      <c r="G139" s="11">
        <f t="shared" si="32"/>
        <v>-0.00010449632047338616</v>
      </c>
      <c r="H139" s="3">
        <f t="shared" si="33"/>
        <v>30.191826965695313</v>
      </c>
      <c r="I139" s="11">
        <f t="shared" si="34"/>
        <v>-0.00010449635293400456</v>
      </c>
      <c r="J139" s="3">
        <f t="shared" si="35"/>
        <v>67.18730123477877</v>
      </c>
      <c r="K139" s="1">
        <f>0</f>
        <v>0</v>
      </c>
      <c r="L139" s="10">
        <f t="shared" si="36"/>
        <v>0.8460955269143285</v>
      </c>
      <c r="N139" s="9">
        <f t="shared" si="23"/>
        <v>-0.00010450382583253873</v>
      </c>
      <c r="O139" s="9">
        <f t="shared" si="24"/>
        <v>-0.00010450383828249663</v>
      </c>
      <c r="P139" s="9">
        <f t="shared" si="25"/>
        <v>-0.00010450386317984927</v>
      </c>
      <c r="Q139" s="9">
        <f t="shared" si="26"/>
        <v>-0.00010450390051947377</v>
      </c>
      <c r="S139" s="10">
        <f t="shared" si="43"/>
        <v>0.037015721833060705</v>
      </c>
      <c r="T139" s="10">
        <f t="shared" si="43"/>
        <v>0.03701572119110579</v>
      </c>
      <c r="U139" s="10">
        <f t="shared" si="43"/>
        <v>0.03701571926536928</v>
      </c>
      <c r="V139" s="10">
        <f t="shared" si="42"/>
        <v>0.03701571605623578</v>
      </c>
      <c r="W139" s="3">
        <f>0</f>
        <v>0</v>
      </c>
      <c r="Y139" s="3">
        <f t="shared" si="37"/>
        <v>-5309.634147636198</v>
      </c>
      <c r="Z139" s="3">
        <f t="shared" si="38"/>
        <v>-5309.634477577808</v>
      </c>
      <c r="AA139" s="3">
        <f t="shared" si="39"/>
        <v>-5309.635467336827</v>
      </c>
      <c r="AB139" s="3">
        <f t="shared" si="40"/>
        <v>-5309.637116715962</v>
      </c>
      <c r="AC139" s="3">
        <f t="shared" si="41"/>
        <v>0</v>
      </c>
    </row>
    <row r="140" spans="1:29" ht="12.75">
      <c r="A140" s="10">
        <f t="shared" si="27"/>
        <v>0.8531463229719479</v>
      </c>
      <c r="B140" s="3">
        <f t="shared" si="22"/>
        <v>30</v>
      </c>
      <c r="C140" s="11">
        <f t="shared" si="28"/>
        <v>-0.00010451134522934377</v>
      </c>
      <c r="D140" s="3">
        <f t="shared" si="29"/>
        <v>30.063947212254394</v>
      </c>
      <c r="E140" s="11">
        <f t="shared" si="30"/>
        <v>-0.00010451135118630804</v>
      </c>
      <c r="F140" s="3">
        <f t="shared" si="31"/>
        <v>30.127894058535418</v>
      </c>
      <c r="G140" s="11">
        <f t="shared" si="32"/>
        <v>-0.0001045113690559328</v>
      </c>
      <c r="H140" s="3">
        <f t="shared" si="33"/>
        <v>30.191840172886373</v>
      </c>
      <c r="I140" s="11">
        <f t="shared" si="34"/>
        <v>-0.00010451139883441488</v>
      </c>
      <c r="J140" s="3">
        <f t="shared" si="35"/>
        <v>-6.739690626957328</v>
      </c>
      <c r="K140" s="1">
        <f>0</f>
        <v>0</v>
      </c>
      <c r="L140" s="10">
        <f t="shared" si="36"/>
        <v>0.8531463229719479</v>
      </c>
      <c r="N140" s="9">
        <f t="shared" si="23"/>
        <v>-0.00010451885866172284</v>
      </c>
      <c r="O140" s="9">
        <f t="shared" si="24"/>
        <v>-0.0001045188700392031</v>
      </c>
      <c r="P140" s="9">
        <f t="shared" si="25"/>
        <v>-0.00010451889279165554</v>
      </c>
      <c r="Q140" s="9">
        <f t="shared" si="26"/>
        <v>-4.891597566965822E-08</v>
      </c>
      <c r="S140" s="10">
        <f t="shared" si="43"/>
        <v>0.037014233983764064</v>
      </c>
      <c r="T140" s="10">
        <f t="shared" si="43"/>
        <v>0.03701423339492493</v>
      </c>
      <c r="U140" s="10">
        <f t="shared" si="43"/>
        <v>0.03701423162853303</v>
      </c>
      <c r="V140" s="10">
        <f t="shared" si="42"/>
        <v>0.03701422868496491</v>
      </c>
      <c r="W140" s="3">
        <f>0</f>
        <v>0</v>
      </c>
      <c r="Y140" s="3">
        <f t="shared" si="37"/>
        <v>-5310.398900697535</v>
      </c>
      <c r="Z140" s="3">
        <f t="shared" si="38"/>
        <v>-5310.399203381004</v>
      </c>
      <c r="AA140" s="3">
        <f t="shared" si="39"/>
        <v>-5310.400111366978</v>
      </c>
      <c r="AB140" s="3">
        <f t="shared" si="40"/>
        <v>-5310.4016244622135</v>
      </c>
      <c r="AC140" s="3">
        <f t="shared" si="41"/>
        <v>0</v>
      </c>
    </row>
    <row r="141" spans="1:29" ht="12.75">
      <c r="A141" s="10">
        <f t="shared" si="27"/>
        <v>0.8601971190295673</v>
      </c>
      <c r="B141" s="3">
        <f t="shared" si="22"/>
        <v>30</v>
      </c>
      <c r="C141" s="11">
        <f t="shared" si="28"/>
        <v>-0.00010452636018602926</v>
      </c>
      <c r="D141" s="3">
        <f t="shared" si="29"/>
        <v>30.063951236519706</v>
      </c>
      <c r="E141" s="11">
        <f t="shared" si="30"/>
        <v>-0.00010452636560696973</v>
      </c>
      <c r="F141" s="3">
        <f t="shared" si="31"/>
        <v>30.127902106178926</v>
      </c>
      <c r="G141" s="11">
        <f t="shared" si="32"/>
        <v>-0.00010452638186855103</v>
      </c>
      <c r="H141" s="3">
        <f t="shared" si="33"/>
        <v>-6.7742947912095985</v>
      </c>
      <c r="I141" s="11">
        <f t="shared" si="34"/>
        <v>-9.783351669684843E-08</v>
      </c>
      <c r="J141" s="3">
        <f t="shared" si="35"/>
        <v>-6.774294224691612</v>
      </c>
      <c r="K141" s="1">
        <f>0</f>
        <v>0</v>
      </c>
      <c r="L141" s="10">
        <f t="shared" si="36"/>
        <v>0.8601971190295673</v>
      </c>
      <c r="N141" s="9">
        <f t="shared" si="23"/>
        <v>-0.00010453385523692762</v>
      </c>
      <c r="O141" s="9">
        <f t="shared" si="24"/>
        <v>-0.00010453386554281781</v>
      </c>
      <c r="P141" s="9">
        <f t="shared" si="25"/>
        <v>-1.4675207926005636E-07</v>
      </c>
      <c r="Q141" s="9">
        <f t="shared" si="26"/>
        <v>-4.891754102661216E-08</v>
      </c>
      <c r="S141" s="10">
        <f t="shared" si="43"/>
        <v>0.03701274987374871</v>
      </c>
      <c r="T141" s="10">
        <f t="shared" si="43"/>
        <v>0.03701274933796812</v>
      </c>
      <c r="U141" s="10">
        <f t="shared" si="43"/>
        <v>0.037012747730749154</v>
      </c>
      <c r="V141" s="10">
        <f t="shared" si="42"/>
        <v>12.87444753650744</v>
      </c>
      <c r="W141" s="3">
        <f>0</f>
        <v>0</v>
      </c>
      <c r="Y141" s="3">
        <f t="shared" si="37"/>
        <v>-5311.161836140588</v>
      </c>
      <c r="Z141" s="3">
        <f t="shared" si="38"/>
        <v>-5311.162111587778</v>
      </c>
      <c r="AA141" s="3">
        <f t="shared" si="39"/>
        <v>-5311.162937866334</v>
      </c>
      <c r="AB141" s="3">
        <f t="shared" si="40"/>
        <v>-4.971087094690342</v>
      </c>
      <c r="AC141" s="3">
        <f t="shared" si="41"/>
        <v>0</v>
      </c>
    </row>
    <row r="142" spans="1:29" ht="12.75">
      <c r="A142" s="10">
        <f t="shared" si="27"/>
        <v>0.8672479150871867</v>
      </c>
      <c r="B142" s="3">
        <f t="shared" si="22"/>
        <v>30</v>
      </c>
      <c r="C142" s="11">
        <f t="shared" si="28"/>
        <v>-0.00010454133840718319</v>
      </c>
      <c r="D142" s="3">
        <f t="shared" si="29"/>
        <v>30.06395488175884</v>
      </c>
      <c r="E142" s="11">
        <f t="shared" si="30"/>
        <v>-0.00010454134329255712</v>
      </c>
      <c r="F142" s="3">
        <f t="shared" si="31"/>
        <v>-6.808900503487282</v>
      </c>
      <c r="G142" s="11">
        <f t="shared" si="32"/>
        <v>-1.9567111948354164E-07</v>
      </c>
      <c r="H142" s="3">
        <f t="shared" si="33"/>
        <v>-6.808899303939539</v>
      </c>
      <c r="I142" s="11">
        <f t="shared" si="34"/>
        <v>-9.783610358789187E-08</v>
      </c>
      <c r="J142" s="3">
        <f t="shared" si="35"/>
        <v>-6.8088989297733775</v>
      </c>
      <c r="K142" s="1">
        <f>0</f>
        <v>0</v>
      </c>
      <c r="L142" s="10">
        <f t="shared" si="36"/>
        <v>0.8672479150871867</v>
      </c>
      <c r="N142" s="9">
        <f t="shared" si="23"/>
        <v>-0.00010454881459628127</v>
      </c>
      <c r="O142" s="9">
        <f t="shared" si="24"/>
        <v>-2.445900934618958E-07</v>
      </c>
      <c r="P142" s="9">
        <f t="shared" si="25"/>
        <v>-1.4675514380797203E-07</v>
      </c>
      <c r="Q142" s="9">
        <f t="shared" si="26"/>
        <v>-4.891856256090069E-08</v>
      </c>
      <c r="S142" s="10">
        <f t="shared" si="43"/>
        <v>0.037011269596857424</v>
      </c>
      <c r="T142" s="10">
        <f t="shared" si="43"/>
        <v>0.03701126911407562</v>
      </c>
      <c r="U142" s="10">
        <f t="shared" si="43"/>
        <v>6.437089343333286</v>
      </c>
      <c r="V142" s="10">
        <f t="shared" si="42"/>
        <v>12.874107122367874</v>
      </c>
      <c r="W142" s="3">
        <f>0</f>
        <v>0</v>
      </c>
      <c r="Y142" s="3">
        <f t="shared" si="37"/>
        <v>-5311.92290498891</v>
      </c>
      <c r="Z142" s="3">
        <f t="shared" si="38"/>
        <v>-5311.923153223053</v>
      </c>
      <c r="AA142" s="3">
        <f t="shared" si="39"/>
        <v>-9.94238181054346</v>
      </c>
      <c r="AB142" s="3">
        <f t="shared" si="40"/>
        <v>-4.971218539016536</v>
      </c>
      <c r="AC142" s="3">
        <f t="shared" si="41"/>
        <v>0</v>
      </c>
    </row>
    <row r="143" spans="1:29" ht="12.75">
      <c r="A143" s="10">
        <f t="shared" si="27"/>
        <v>0.8742987111448061</v>
      </c>
      <c r="B143" s="3">
        <f t="shared" si="22"/>
        <v>30</v>
      </c>
      <c r="C143" s="11">
        <f t="shared" si="28"/>
        <v>-0.00010455627893294043</v>
      </c>
      <c r="D143" s="3">
        <f t="shared" si="29"/>
        <v>-6.843506327560334</v>
      </c>
      <c r="E143" s="11">
        <f t="shared" si="30"/>
        <v>-2.9350845728721135E-07</v>
      </c>
      <c r="F143" s="3">
        <f t="shared" si="31"/>
        <v>-6.8435051617384275</v>
      </c>
      <c r="G143" s="11">
        <f t="shared" si="32"/>
        <v>-1.9567411778186748E-07</v>
      </c>
      <c r="H143" s="3">
        <f t="shared" si="33"/>
        <v>-6.84350453929266</v>
      </c>
      <c r="I143" s="11">
        <f t="shared" si="34"/>
        <v>-9.783760277986741E-08</v>
      </c>
      <c r="J143" s="3">
        <f t="shared" si="35"/>
        <v>-6.843504357497615</v>
      </c>
      <c r="K143" s="1">
        <f>0</f>
        <v>0</v>
      </c>
      <c r="L143" s="10">
        <f t="shared" si="36"/>
        <v>0.8742987111448061</v>
      </c>
      <c r="N143" s="9">
        <f t="shared" si="23"/>
        <v>-3.4242566707706304E-07</v>
      </c>
      <c r="O143" s="9">
        <f t="shared" si="24"/>
        <v>-2.4459248160275764E-07</v>
      </c>
      <c r="P143" s="9">
        <f t="shared" si="25"/>
        <v>-1.467565767521688E-07</v>
      </c>
      <c r="Q143" s="9">
        <f t="shared" si="26"/>
        <v>-4.891904021878874E-08</v>
      </c>
      <c r="S143" s="10">
        <f t="shared" si="43"/>
        <v>0.037009793246487094</v>
      </c>
      <c r="T143" s="10">
        <f t="shared" si="43"/>
        <v>4.291366898477717</v>
      </c>
      <c r="U143" s="10">
        <f t="shared" si="43"/>
        <v>6.436990708345581</v>
      </c>
      <c r="V143" s="10">
        <f t="shared" si="42"/>
        <v>12.873909848952117</v>
      </c>
      <c r="W143" s="3">
        <f>0</f>
        <v>0</v>
      </c>
      <c r="Y143" s="3">
        <f t="shared" si="37"/>
        <v>-5312.682058470123</v>
      </c>
      <c r="Z143" s="3">
        <f t="shared" si="38"/>
        <v>-14.913663062159241</v>
      </c>
      <c r="AA143" s="3">
        <f t="shared" si="39"/>
        <v>-9.942534159172201</v>
      </c>
      <c r="AB143" s="3">
        <f t="shared" si="40"/>
        <v>-4.971294715506287</v>
      </c>
      <c r="AC143" s="3">
        <f t="shared" si="41"/>
        <v>0</v>
      </c>
    </row>
    <row r="144" spans="1:29" ht="12.75">
      <c r="A144" s="10">
        <f t="shared" si="27"/>
        <v>0.8813495072024254</v>
      </c>
      <c r="B144" s="3">
        <f t="shared" si="22"/>
        <v>30</v>
      </c>
      <c r="C144" s="11">
        <f t="shared" si="28"/>
        <v>0.00010387088604279609</v>
      </c>
      <c r="D144" s="3">
        <f t="shared" si="29"/>
        <v>-6.87811036181351</v>
      </c>
      <c r="E144" s="11">
        <f t="shared" si="30"/>
        <v>-2.9350969138985907E-07</v>
      </c>
      <c r="F144" s="3">
        <f t="shared" si="31"/>
        <v>-6.878110157847184</v>
      </c>
      <c r="G144" s="11">
        <f t="shared" si="32"/>
        <v>-1.9567494057183764E-07</v>
      </c>
      <c r="H144" s="3">
        <f t="shared" si="33"/>
        <v>-6.878110112534954</v>
      </c>
      <c r="I144" s="11">
        <f t="shared" si="34"/>
        <v>-9.783801419078471E-08</v>
      </c>
      <c r="J144" s="3">
        <f t="shared" si="35"/>
        <v>-6.878110123121305</v>
      </c>
      <c r="K144" s="1">
        <f>0</f>
        <v>0</v>
      </c>
      <c r="L144" s="10">
        <f t="shared" si="36"/>
        <v>0.8813495072024254</v>
      </c>
      <c r="N144" s="9">
        <f t="shared" si="23"/>
        <v>0.00010387888410919082</v>
      </c>
      <c r="O144" s="9">
        <f t="shared" si="24"/>
        <v>-2.445921503595542E-07</v>
      </c>
      <c r="P144" s="9">
        <f t="shared" si="25"/>
        <v>-1.4675637801067454E-07</v>
      </c>
      <c r="Q144" s="9">
        <f t="shared" si="26"/>
        <v>-4.891897397202111E-08</v>
      </c>
      <c r="S144" s="10">
        <f t="shared" si="43"/>
        <v>0.03707772660813721</v>
      </c>
      <c r="T144" s="10">
        <f t="shared" si="43"/>
        <v>4.291348854823941</v>
      </c>
      <c r="U144" s="10">
        <f t="shared" si="43"/>
        <v>6.436963641561366</v>
      </c>
      <c r="V144" s="10">
        <f t="shared" si="42"/>
        <v>12.873855713889133</v>
      </c>
      <c r="W144" s="3">
        <f>0</f>
        <v>0</v>
      </c>
      <c r="Y144" s="3">
        <f t="shared" si="37"/>
        <v>5277.856081994733</v>
      </c>
      <c r="Z144" s="3">
        <f t="shared" si="38"/>
        <v>-14.913725769010151</v>
      </c>
      <c r="AA144" s="3">
        <f t="shared" si="39"/>
        <v>-9.942575966527597</v>
      </c>
      <c r="AB144" s="3">
        <f t="shared" si="40"/>
        <v>-4.97131561999353</v>
      </c>
      <c r="AC144" s="3">
        <f t="shared" si="41"/>
        <v>0</v>
      </c>
    </row>
    <row r="145" spans="1:29" ht="12.75">
      <c r="A145" s="10">
        <f t="shared" si="27"/>
        <v>0.8884003032600448</v>
      </c>
      <c r="B145" s="3">
        <f t="shared" si="22"/>
        <v>30</v>
      </c>
      <c r="C145" s="11">
        <f t="shared" si="28"/>
        <v>0.00010388686957697004</v>
      </c>
      <c r="D145" s="3">
        <f t="shared" si="29"/>
        <v>29.936421164155533</v>
      </c>
      <c r="E145" s="11">
        <f t="shared" si="30"/>
        <v>0.00010388687755101202</v>
      </c>
      <c r="F145" s="3">
        <f t="shared" si="31"/>
        <v>-6.91271510708978</v>
      </c>
      <c r="G145" s="11">
        <f t="shared" si="32"/>
        <v>-1.956735878003993E-07</v>
      </c>
      <c r="H145" s="3">
        <f t="shared" si="33"/>
        <v>-6.912715638913415</v>
      </c>
      <c r="I145" s="11">
        <f t="shared" si="34"/>
        <v>-9.783733779241315E-08</v>
      </c>
      <c r="J145" s="3">
        <f t="shared" si="35"/>
        <v>-6.91271584188144</v>
      </c>
      <c r="K145" s="1">
        <f>0</f>
        <v>0</v>
      </c>
      <c r="L145" s="10">
        <f t="shared" si="36"/>
        <v>0.8884003032600448</v>
      </c>
      <c r="N145" s="9">
        <f t="shared" si="23"/>
        <v>0.00010389485043277363</v>
      </c>
      <c r="O145" s="9">
        <f t="shared" si="24"/>
        <v>0.00010389486580945516</v>
      </c>
      <c r="P145" s="9">
        <f t="shared" si="25"/>
        <v>-1.467545475841773E-07</v>
      </c>
      <c r="Q145" s="9">
        <f t="shared" si="26"/>
        <v>-4.89183638206186E-08</v>
      </c>
      <c r="S145" s="10">
        <f t="shared" si="43"/>
        <v>0.03707613759981535</v>
      </c>
      <c r="T145" s="10">
        <f t="shared" si="43"/>
        <v>0.03707613680713019</v>
      </c>
      <c r="U145" s="10">
        <f t="shared" si="43"/>
        <v>6.437008142920296</v>
      </c>
      <c r="V145" s="10">
        <f t="shared" si="42"/>
        <v>12.873944717282287</v>
      </c>
      <c r="W145" s="3">
        <f>0</f>
        <v>0</v>
      </c>
      <c r="Y145" s="3">
        <f t="shared" si="37"/>
        <v>5278.668232504521</v>
      </c>
      <c r="Z145" s="3">
        <f t="shared" si="38"/>
        <v>5278.668637679133</v>
      </c>
      <c r="AA145" s="3">
        <f t="shared" si="39"/>
        <v>-9.942507229913948</v>
      </c>
      <c r="AB145" s="3">
        <f t="shared" si="40"/>
        <v>-4.971281251043815</v>
      </c>
      <c r="AC145" s="3">
        <f t="shared" si="41"/>
        <v>0</v>
      </c>
    </row>
    <row r="146" spans="1:29" ht="12.75">
      <c r="A146" s="10">
        <f t="shared" si="27"/>
        <v>0.8954510993176642</v>
      </c>
      <c r="B146" s="3">
        <f t="shared" si="22"/>
        <v>30</v>
      </c>
      <c r="C146" s="11">
        <f t="shared" si="28"/>
        <v>0.00010390281871514122</v>
      </c>
      <c r="D146" s="3">
        <f t="shared" si="29"/>
        <v>29.936415725354983</v>
      </c>
      <c r="E146" s="11">
        <f t="shared" si="30"/>
        <v>0.00010390282611822993</v>
      </c>
      <c r="F146" s="3">
        <f t="shared" si="31"/>
        <v>29.87283183795185</v>
      </c>
      <c r="G146" s="11">
        <f t="shared" si="32"/>
        <v>0.00010390284832609689</v>
      </c>
      <c r="H146" s="3">
        <f t="shared" si="33"/>
        <v>-6.947320733675273</v>
      </c>
      <c r="I146" s="11">
        <f t="shared" si="34"/>
        <v>-9.783557361369278E-08</v>
      </c>
      <c r="J146" s="3">
        <f t="shared" si="35"/>
        <v>-6.947321129015028</v>
      </c>
      <c r="K146" s="1">
        <f>0</f>
        <v>0</v>
      </c>
      <c r="L146" s="10">
        <f t="shared" si="36"/>
        <v>0.8954510993176642</v>
      </c>
      <c r="N146" s="9">
        <f t="shared" si="23"/>
        <v>0.00010391078184017583</v>
      </c>
      <c r="O146" s="9">
        <f t="shared" si="24"/>
        <v>0.00010391079607534814</v>
      </c>
      <c r="P146" s="9">
        <f t="shared" si="25"/>
        <v>0.00010391082454292209</v>
      </c>
      <c r="Q146" s="9">
        <f t="shared" si="26"/>
        <v>-4.891720979350244E-08</v>
      </c>
      <c r="S146" s="10">
        <f t="shared" si="43"/>
        <v>0.03707455223802856</v>
      </c>
      <c r="T146" s="10">
        <f t="shared" si="43"/>
        <v>0.03707455150220611</v>
      </c>
      <c r="U146" s="10">
        <f t="shared" si="43"/>
        <v>0.037074549294878106</v>
      </c>
      <c r="V146" s="10">
        <f t="shared" si="42"/>
        <v>12.87417686126099</v>
      </c>
      <c r="W146" s="3">
        <f>0</f>
        <v>0</v>
      </c>
      <c r="Y146" s="3">
        <f t="shared" si="37"/>
        <v>5279.478635295007</v>
      </c>
      <c r="Z146" s="3">
        <f t="shared" si="38"/>
        <v>5279.479011458514</v>
      </c>
      <c r="AA146" s="3">
        <f t="shared" si="39"/>
        <v>5279.480139877941</v>
      </c>
      <c r="AB146" s="3">
        <f t="shared" si="40"/>
        <v>-4.971191610127637</v>
      </c>
      <c r="AC146" s="3">
        <f t="shared" si="41"/>
        <v>0</v>
      </c>
    </row>
    <row r="147" spans="1:29" ht="12.75">
      <c r="A147" s="10">
        <f t="shared" si="27"/>
        <v>0.9025018953752836</v>
      </c>
      <c r="B147" s="3">
        <f t="shared" si="22"/>
        <v>30</v>
      </c>
      <c r="C147" s="11">
        <f t="shared" si="28"/>
        <v>0.00010391873241778617</v>
      </c>
      <c r="D147" s="3">
        <f t="shared" si="29"/>
        <v>29.936410690311327</v>
      </c>
      <c r="E147" s="11">
        <f t="shared" si="30"/>
        <v>0.00010391873925031876</v>
      </c>
      <c r="F147" s="3">
        <f t="shared" si="31"/>
        <v>29.87282176884453</v>
      </c>
      <c r="G147" s="11">
        <f t="shared" si="32"/>
        <v>0.00010391875974654503</v>
      </c>
      <c r="H147" s="3">
        <f t="shared" si="33"/>
        <v>29.80923362380385</v>
      </c>
      <c r="I147" s="11">
        <f t="shared" si="34"/>
        <v>0.00010391879390235368</v>
      </c>
      <c r="J147" s="3">
        <f t="shared" si="35"/>
        <v>-6.981925599779534</v>
      </c>
      <c r="K147" s="1">
        <f>0</f>
        <v>0</v>
      </c>
      <c r="L147" s="10">
        <f t="shared" si="36"/>
        <v>0.9025018953752836</v>
      </c>
      <c r="N147" s="9">
        <f t="shared" si="23"/>
        <v>0.00010392667729393412</v>
      </c>
      <c r="O147" s="9">
        <f t="shared" si="24"/>
        <v>0.00010392669038841849</v>
      </c>
      <c r="P147" s="9">
        <f t="shared" si="25"/>
        <v>0.00010392671657467503</v>
      </c>
      <c r="Q147" s="9">
        <f t="shared" si="26"/>
        <v>0.00010392675584728342</v>
      </c>
      <c r="S147" s="10">
        <f t="shared" si="43"/>
        <v>0.03707297062467271</v>
      </c>
      <c r="T147" s="10">
        <f t="shared" si="43"/>
        <v>0.03707296994565709</v>
      </c>
      <c r="U147" s="10">
        <f t="shared" si="43"/>
        <v>0.03707296790874677</v>
      </c>
      <c r="V147" s="10">
        <f t="shared" si="42"/>
        <v>0.037072964514351055</v>
      </c>
      <c r="W147" s="3">
        <f>0</f>
        <v>0</v>
      </c>
      <c r="Y147" s="3">
        <f t="shared" si="37"/>
        <v>5280.287237546239</v>
      </c>
      <c r="Z147" s="3">
        <f t="shared" si="38"/>
        <v>5280.287584718822</v>
      </c>
      <c r="AA147" s="3">
        <f t="shared" si="39"/>
        <v>5280.288626166878</v>
      </c>
      <c r="AB147" s="3">
        <f t="shared" si="40"/>
        <v>5280.290361681509</v>
      </c>
      <c r="AC147" s="3">
        <f t="shared" si="41"/>
        <v>0</v>
      </c>
    </row>
    <row r="148" spans="1:29" ht="12.75">
      <c r="A148" s="10">
        <f t="shared" si="27"/>
        <v>0.909552691432903</v>
      </c>
      <c r="B148" s="3">
        <f aca="true" t="shared" si="44" ref="B148:B179">$B$5</f>
        <v>30</v>
      </c>
      <c r="C148" s="11">
        <f t="shared" si="28"/>
        <v>0.00010393460964949885</v>
      </c>
      <c r="D148" s="3">
        <f t="shared" si="29"/>
        <v>29.936406058734057</v>
      </c>
      <c r="E148" s="11">
        <f t="shared" si="30"/>
        <v>0.00010393461591189943</v>
      </c>
      <c r="F148" s="3">
        <f t="shared" si="31"/>
        <v>29.87281250664929</v>
      </c>
      <c r="G148" s="11">
        <f t="shared" si="32"/>
        <v>0.0001039346346977605</v>
      </c>
      <c r="H148" s="3">
        <f t="shared" si="33"/>
        <v>29.809219732907856</v>
      </c>
      <c r="I148" s="11">
        <f t="shared" si="34"/>
        <v>0.00010393466600306075</v>
      </c>
      <c r="J148" s="3">
        <f t="shared" si="35"/>
        <v>66.53678897018114</v>
      </c>
      <c r="K148" s="1">
        <f>0</f>
        <v>0</v>
      </c>
      <c r="L148" s="10">
        <f t="shared" si="36"/>
        <v>0.909552691432903</v>
      </c>
      <c r="N148" s="9">
        <f aca="true" t="shared" si="45" ref="N148:N179">((B148-D148)+$B$14*(C148+E148))/((2*$B$14)+$B$15*(ABS(C148)+ABS(E148)))</f>
        <v>0.0001039425357607239</v>
      </c>
      <c r="O148" s="9">
        <f aca="true" t="shared" si="46" ref="O148:O179">((D148-F148)+$B$14*(E148+G148))/((2*$B$14)+$B$15*(ABS(E148)+ABS(G148)))</f>
        <v>0.0001039425477153986</v>
      </c>
      <c r="P148" s="9">
        <f aca="true" t="shared" si="47" ref="P148:P179">((F148-H148)+$B$14*(G148+I148))/((2*$B$14)+$B$15*(ABS(G148)+ABS(I148)))</f>
        <v>0.00010394257162209809</v>
      </c>
      <c r="Q148" s="9">
        <f aca="true" t="shared" si="48" ref="Q148:Q179">((H148-J148)+$B$14*(I148+K148))/((2*$B$14)+$B$15*(ABS(I148)+ABS(K148)))</f>
        <v>4.887169391658194E-08</v>
      </c>
      <c r="S148" s="10">
        <f t="shared" si="43"/>
        <v>0.03707139286117797</v>
      </c>
      <c r="T148" s="10">
        <f t="shared" si="43"/>
        <v>0.03707139223891062</v>
      </c>
      <c r="U148" s="10">
        <f t="shared" si="43"/>
        <v>0.03707139037224208</v>
      </c>
      <c r="V148" s="10">
        <f t="shared" si="42"/>
        <v>0.03707138726157252</v>
      </c>
      <c r="W148" s="3">
        <f>0</f>
        <v>0</v>
      </c>
      <c r="Y148" s="3">
        <f t="shared" si="37"/>
        <v>5281.093986647479</v>
      </c>
      <c r="Z148" s="3">
        <f t="shared" si="38"/>
        <v>5281.094304850685</v>
      </c>
      <c r="AA148" s="3">
        <f t="shared" si="39"/>
        <v>5281.095259392183</v>
      </c>
      <c r="AB148" s="3">
        <f t="shared" si="40"/>
        <v>5281.096850067642</v>
      </c>
      <c r="AC148" s="3">
        <f t="shared" si="41"/>
        <v>0</v>
      </c>
    </row>
    <row r="149" spans="1:29" ht="12.75">
      <c r="A149" s="10">
        <f aca="true" t="shared" si="49" ref="A149:A179">A148+$B$11</f>
        <v>0.9166034874905223</v>
      </c>
      <c r="B149" s="3">
        <f t="shared" si="44"/>
        <v>30</v>
      </c>
      <c r="C149" s="11">
        <f aca="true" t="shared" si="50" ref="C149:C179">((B149-D148)+$B$14*E148-$B$15*N148*ABS(E148))/($B$14+$B$15*ABS(N148))</f>
        <v>0.00010395044937903346</v>
      </c>
      <c r="D149" s="3">
        <f aca="true" t="shared" si="51" ref="D149:D179">(B148+$B$14*C148-$B$15*N148*ABS(C148))-($B$14+$B$15*ABS(N148))*E149</f>
        <v>29.936401830312526</v>
      </c>
      <c r="E149" s="11">
        <f aca="true" t="shared" si="52" ref="E149:E179">((B148+$B$14*C148-$B$15*N148*ABS(C148))-(F148-$B$14*G148+$B$15*O148*ABS(G148)))/(($B$14+$B$15*ABS(N148))+($B$14+$B$15*ABS(O148)))</f>
        <v>0.00010395045507175619</v>
      </c>
      <c r="F149" s="3">
        <f aca="true" t="shared" si="53" ref="F149:F179">(D148+$B$14*E148-$B$15*O148*ABS(E148))-($B$14+$B$15*ABS(O148))*G149</f>
        <v>29.872804050743504</v>
      </c>
      <c r="G149" s="11">
        <f aca="true" t="shared" si="54" ref="G149:G179">((D148+$B$14*E148-$B$15*O148*ABS(E148))-(H148-$B$14*I148+$B$15*P148*ABS(I148)))/(($B$14+$B$15*ABS(O148))+($B$14+$B$15*ABS(P148)))</f>
        <v>0.00010395047214861505</v>
      </c>
      <c r="H149" s="3">
        <f aca="true" t="shared" si="55" ref="H149:H179">(F148+$B$14*G148-$B$15*P148*ABS(G148))-($B$14+$B$15*ABS(P148))*I149</f>
        <v>66.57136184897395</v>
      </c>
      <c r="I149" s="11">
        <f aca="true" t="shared" si="56" ref="I149:I179">((F148+$B$14*G148-$B$15*P148*ABS(G148))-(J148-$B$14*K148+$B$15*Q148*ABS(K148)))/(($B$14+$B$15*ABS(P148))+($B$14+$B$15*ABS(Q148)))</f>
        <v>9.774506591500204E-08</v>
      </c>
      <c r="J149" s="3">
        <f aca="true" t="shared" si="57" ref="J149:J179">H148+$B$14*I148-$B$15*Q148*ABS(I148)</f>
        <v>66.5713612426081</v>
      </c>
      <c r="K149" s="1">
        <f>0</f>
        <v>0</v>
      </c>
      <c r="L149" s="10">
        <f aca="true" t="shared" si="58" ref="L149:L179">L148+$B$11</f>
        <v>0.9166034874905223</v>
      </c>
      <c r="N149" s="9">
        <f t="shared" si="45"/>
        <v>0.00010395835621140535</v>
      </c>
      <c r="O149" s="9">
        <f t="shared" si="46"/>
        <v>0.00010395836702720919</v>
      </c>
      <c r="P149" s="9">
        <f t="shared" si="47"/>
        <v>1.4661953899685877E-07</v>
      </c>
      <c r="Q149" s="9">
        <f t="shared" si="48"/>
        <v>4.88733719977968E-08</v>
      </c>
      <c r="S149" s="10">
        <f t="shared" si="43"/>
        <v>0.03706981904850497</v>
      </c>
      <c r="T149" s="10">
        <f t="shared" si="43"/>
        <v>0.0370698184829245</v>
      </c>
      <c r="U149" s="10">
        <f t="shared" si="43"/>
        <v>0.03706981678631335</v>
      </c>
      <c r="V149" s="10">
        <f t="shared" si="42"/>
        <v>12.886097791584605</v>
      </c>
      <c r="W149" s="3">
        <f>0</f>
        <v>0</v>
      </c>
      <c r="Y149" s="3">
        <f aca="true" t="shared" si="59" ref="Y149:Y179">4*C149/(3.1415927*$B$6*0.000001139)</f>
        <v>5281.898830199377</v>
      </c>
      <c r="Z149" s="3">
        <f aca="true" t="shared" si="60" ref="Z149:Z179">4*E149/(3.1415927*$B$6*0.000001139)</f>
        <v>5281.899119456284</v>
      </c>
      <c r="AA149" s="3">
        <f aca="true" t="shared" si="61" ref="AA149:AA179">4*G149/(3.1415927*$B$6*0.000001139)</f>
        <v>5281.899987160477</v>
      </c>
      <c r="AB149" s="3">
        <f aca="true" t="shared" si="62" ref="AB149:AB179">4*I149/(3.1415927*$B$6*0.000001139)</f>
        <v>4.966592760284329</v>
      </c>
      <c r="AC149" s="3">
        <f aca="true" t="shared" si="63" ref="AC149:AC179">4*K149/(3.1415927*$B$6*0.000001139)</f>
        <v>0</v>
      </c>
    </row>
    <row r="150" spans="1:29" ht="12.75">
      <c r="A150" s="10">
        <f t="shared" si="49"/>
        <v>0.9236542835481417</v>
      </c>
      <c r="B150" s="3">
        <f t="shared" si="44"/>
        <v>30</v>
      </c>
      <c r="C150" s="11">
        <f t="shared" si="50"/>
        <v>0.00010396625057935319</v>
      </c>
      <c r="D150" s="3">
        <f t="shared" si="51"/>
        <v>29.936398004714675</v>
      </c>
      <c r="E150" s="11">
        <f t="shared" si="52"/>
        <v>0.00010396625570288263</v>
      </c>
      <c r="F150" s="3">
        <f t="shared" si="53"/>
        <v>66.60593638814926</v>
      </c>
      <c r="G150" s="11">
        <f t="shared" si="54"/>
        <v>1.9549453610231515E-07</v>
      </c>
      <c r="H150" s="3">
        <f t="shared" si="55"/>
        <v>66.60593510440394</v>
      </c>
      <c r="I150" s="11">
        <f t="shared" si="56"/>
        <v>9.774784507759407E-08</v>
      </c>
      <c r="J150" s="3">
        <f t="shared" si="57"/>
        <v>66.60593470212471</v>
      </c>
      <c r="K150" s="1">
        <f>0</f>
        <v>0</v>
      </c>
      <c r="L150" s="10">
        <f t="shared" si="58"/>
        <v>0.9236542835481417</v>
      </c>
      <c r="N150" s="9">
        <f t="shared" si="45"/>
        <v>0.00010397413762107224</v>
      </c>
      <c r="O150" s="9">
        <f t="shared" si="46"/>
        <v>2.4436948013772923E-07</v>
      </c>
      <c r="P150" s="9">
        <f t="shared" si="47"/>
        <v>1.4662284217935903E-07</v>
      </c>
      <c r="Q150" s="9">
        <f t="shared" si="48"/>
        <v>4.887447307938043E-08</v>
      </c>
      <c r="S150" s="10">
        <f t="shared" si="43"/>
        <v>0.03706824928714073</v>
      </c>
      <c r="T150" s="10">
        <f t="shared" si="43"/>
        <v>0.037068248778182704</v>
      </c>
      <c r="U150" s="10">
        <f t="shared" si="43"/>
        <v>6.442903741137774</v>
      </c>
      <c r="V150" s="10">
        <f t="shared" si="42"/>
        <v>12.88573141459787</v>
      </c>
      <c r="W150" s="3">
        <f>0</f>
        <v>0</v>
      </c>
      <c r="Y150" s="3">
        <f t="shared" si="59"/>
        <v>5282.701716016447</v>
      </c>
      <c r="Z150" s="3">
        <f t="shared" si="60"/>
        <v>5282.701976351676</v>
      </c>
      <c r="AA150" s="3">
        <f t="shared" si="61"/>
        <v>9.933409309122789</v>
      </c>
      <c r="AB150" s="3">
        <f t="shared" si="62"/>
        <v>4.966733974254365</v>
      </c>
      <c r="AC150" s="3">
        <f t="shared" si="63"/>
        <v>0</v>
      </c>
    </row>
    <row r="151" spans="1:29" ht="12.75">
      <c r="A151" s="10">
        <f t="shared" si="49"/>
        <v>0.9307050796057611</v>
      </c>
      <c r="B151" s="3">
        <f t="shared" si="44"/>
        <v>30</v>
      </c>
      <c r="C151" s="11">
        <f t="shared" si="50"/>
        <v>0.00010398201222767952</v>
      </c>
      <c r="D151" s="3">
        <f t="shared" si="51"/>
        <v>66.64051105738989</v>
      </c>
      <c r="E151" s="11">
        <f t="shared" si="52"/>
        <v>2.9324379400675863E-07</v>
      </c>
      <c r="F151" s="3">
        <f t="shared" si="53"/>
        <v>66.64050981015959</v>
      </c>
      <c r="G151" s="11">
        <f t="shared" si="54"/>
        <v>1.9549778620995497E-07</v>
      </c>
      <c r="H151" s="3">
        <f t="shared" si="55"/>
        <v>66.640509138727</v>
      </c>
      <c r="I151" s="11">
        <f t="shared" si="56"/>
        <v>9.774947017993632E-08</v>
      </c>
      <c r="J151" s="3">
        <f t="shared" si="57"/>
        <v>66.64050894055626</v>
      </c>
      <c r="K151" s="1">
        <f>0</f>
        <v>0</v>
      </c>
      <c r="L151" s="10">
        <f t="shared" si="58"/>
        <v>0.9307050796057611</v>
      </c>
      <c r="N151" s="9">
        <f t="shared" si="45"/>
        <v>3.421169006415957E-07</v>
      </c>
      <c r="O151" s="9">
        <f t="shared" si="46"/>
        <v>2.4437210007413566E-07</v>
      </c>
      <c r="P151" s="9">
        <f t="shared" si="47"/>
        <v>1.4662441420877318E-07</v>
      </c>
      <c r="Q151" s="9">
        <f t="shared" si="48"/>
        <v>4.8874997100350774E-08</v>
      </c>
      <c r="S151" s="10">
        <f t="shared" si="43"/>
        <v>0.037066683677094224</v>
      </c>
      <c r="T151" s="10">
        <f t="shared" si="43"/>
        <v>4.2952400145135545</v>
      </c>
      <c r="U151" s="10">
        <f t="shared" si="43"/>
        <v>6.442796629282045</v>
      </c>
      <c r="V151" s="10">
        <f t="shared" si="42"/>
        <v>12.8855171870193</v>
      </c>
      <c r="W151" s="3">
        <f>0</f>
        <v>0</v>
      </c>
      <c r="Y151" s="3">
        <f t="shared" si="59"/>
        <v>5283.502592129577</v>
      </c>
      <c r="Z151" s="3">
        <f t="shared" si="60"/>
        <v>14.900215071508207</v>
      </c>
      <c r="AA151" s="3">
        <f t="shared" si="61"/>
        <v>9.93357445261032</v>
      </c>
      <c r="AB151" s="3">
        <f t="shared" si="62"/>
        <v>4.9668165484636315</v>
      </c>
      <c r="AC151" s="3">
        <f t="shared" si="63"/>
        <v>0</v>
      </c>
    </row>
    <row r="152" spans="1:29" ht="12.75">
      <c r="A152" s="10">
        <f t="shared" si="49"/>
        <v>0.9377558756633805</v>
      </c>
      <c r="B152" s="3">
        <f t="shared" si="44"/>
        <v>30</v>
      </c>
      <c r="C152" s="11">
        <f t="shared" si="50"/>
        <v>-0.00010329724033865871</v>
      </c>
      <c r="D152" s="3">
        <f t="shared" si="51"/>
        <v>66.6750838295071</v>
      </c>
      <c r="E152" s="11">
        <f t="shared" si="52"/>
        <v>2.932452067058399E-07</v>
      </c>
      <c r="F152" s="3">
        <f t="shared" si="53"/>
        <v>66.6750836028196</v>
      </c>
      <c r="G152" s="11">
        <f t="shared" si="54"/>
        <v>1.9549872807157962E-07</v>
      </c>
      <c r="H152" s="3">
        <f t="shared" si="55"/>
        <v>66.67508354373547</v>
      </c>
      <c r="I152" s="11">
        <f t="shared" si="56"/>
        <v>9.774994112882996E-08</v>
      </c>
      <c r="J152" s="3">
        <f t="shared" si="57"/>
        <v>66.67508354968491</v>
      </c>
      <c r="K152" s="1">
        <f>0</f>
        <v>0</v>
      </c>
      <c r="L152" s="10">
        <f t="shared" si="58"/>
        <v>0.9377558756633805</v>
      </c>
      <c r="N152" s="9">
        <f t="shared" si="45"/>
        <v>-0.0001033056447362839</v>
      </c>
      <c r="O152" s="9">
        <f t="shared" si="46"/>
        <v>2.4437183470377E-07</v>
      </c>
      <c r="P152" s="9">
        <f t="shared" si="47"/>
        <v>1.4662425499180496E-07</v>
      </c>
      <c r="Q152" s="9">
        <f t="shared" si="48"/>
        <v>4.887494402849196E-08</v>
      </c>
      <c r="S152" s="10">
        <f t="shared" si="43"/>
        <v>0.037134906083942675</v>
      </c>
      <c r="T152" s="10">
        <f t="shared" si="43"/>
        <v>4.2952193223368935</v>
      </c>
      <c r="U152" s="10">
        <f t="shared" si="43"/>
        <v>6.442765589576773</v>
      </c>
      <c r="V152" s="10">
        <f t="shared" si="42"/>
        <v>12.885455105958243</v>
      </c>
      <c r="W152" s="3">
        <f>0</f>
        <v>0</v>
      </c>
      <c r="Y152" s="3">
        <f t="shared" si="59"/>
        <v>-5248.708169775671</v>
      </c>
      <c r="Z152" s="3">
        <f t="shared" si="60"/>
        <v>14.900286853147145</v>
      </c>
      <c r="AA152" s="3">
        <f t="shared" si="61"/>
        <v>9.933622310198652</v>
      </c>
      <c r="AB152" s="3">
        <f t="shared" si="62"/>
        <v>4.966840478176541</v>
      </c>
      <c r="AC152" s="3">
        <f t="shared" si="63"/>
        <v>0</v>
      </c>
    </row>
    <row r="153" spans="1:29" ht="12.75">
      <c r="A153" s="10">
        <f t="shared" si="49"/>
        <v>0.9448066717209999</v>
      </c>
      <c r="B153" s="3">
        <f t="shared" si="44"/>
        <v>30</v>
      </c>
      <c r="C153" s="11">
        <f t="shared" si="50"/>
        <v>-0.00010331403596823582</v>
      </c>
      <c r="D153" s="3">
        <f t="shared" si="51"/>
        <v>30.063228708264703</v>
      </c>
      <c r="E153" s="11">
        <f t="shared" si="52"/>
        <v>-0.00010331404433838429</v>
      </c>
      <c r="F153" s="3">
        <f t="shared" si="53"/>
        <v>66.70965735793298</v>
      </c>
      <c r="G153" s="11">
        <f t="shared" si="54"/>
        <v>1.954973616260149E-07</v>
      </c>
      <c r="H153" s="3">
        <f t="shared" si="55"/>
        <v>66.7096579112001</v>
      </c>
      <c r="I153" s="11">
        <f t="shared" si="56"/>
        <v>9.774925789197265E-08</v>
      </c>
      <c r="J153" s="3">
        <f t="shared" si="57"/>
        <v>66.70965812127007</v>
      </c>
      <c r="K153" s="1">
        <f>0</f>
        <v>0</v>
      </c>
      <c r="L153" s="10">
        <f t="shared" si="58"/>
        <v>0.9448066717209999</v>
      </c>
      <c r="N153" s="9">
        <f t="shared" si="45"/>
        <v>-0.0001033224224176633</v>
      </c>
      <c r="O153" s="9">
        <f t="shared" si="46"/>
        <v>-0.00010332243855307532</v>
      </c>
      <c r="P153" s="9">
        <f t="shared" si="47"/>
        <v>1.4662236452828142E-07</v>
      </c>
      <c r="Q153" s="9">
        <f t="shared" si="48"/>
        <v>4.887431386370356E-08</v>
      </c>
      <c r="S153" s="10">
        <f t="shared" si="43"/>
        <v>0.03713322779759588</v>
      </c>
      <c r="T153" s="10">
        <f t="shared" si="43"/>
        <v>0.03713322696127935</v>
      </c>
      <c r="U153" s="10">
        <f t="shared" si="43"/>
        <v>6.442810621839056</v>
      </c>
      <c r="V153" s="10">
        <f t="shared" si="42"/>
        <v>12.885545171274764</v>
      </c>
      <c r="W153" s="3">
        <f>0</f>
        <v>0</v>
      </c>
      <c r="Y153" s="3">
        <f t="shared" si="59"/>
        <v>-5249.561584231748</v>
      </c>
      <c r="Z153" s="3">
        <f t="shared" si="60"/>
        <v>-5249.562009533204</v>
      </c>
      <c r="AA153" s="3">
        <f t="shared" si="61"/>
        <v>9.933552878779423</v>
      </c>
      <c r="AB153" s="3">
        <f t="shared" si="62"/>
        <v>4.966805761751755</v>
      </c>
      <c r="AC153" s="3">
        <f t="shared" si="63"/>
        <v>0</v>
      </c>
    </row>
    <row r="154" spans="1:29" ht="12.75">
      <c r="A154" s="10">
        <f t="shared" si="49"/>
        <v>0.9518574677786192</v>
      </c>
      <c r="B154" s="3">
        <f t="shared" si="44"/>
        <v>30</v>
      </c>
      <c r="C154" s="11">
        <f t="shared" si="50"/>
        <v>-0.00010333079572740182</v>
      </c>
      <c r="D154" s="3">
        <f t="shared" si="51"/>
        <v>30.063234415431555</v>
      </c>
      <c r="E154" s="11">
        <f t="shared" si="52"/>
        <v>-0.00010333080349313817</v>
      </c>
      <c r="F154" s="3">
        <f t="shared" si="53"/>
        <v>30.126468420671404</v>
      </c>
      <c r="G154" s="11">
        <f t="shared" si="54"/>
        <v>-0.00010333082678886925</v>
      </c>
      <c r="H154" s="3">
        <f t="shared" si="55"/>
        <v>66.74423183289159</v>
      </c>
      <c r="I154" s="11">
        <f t="shared" si="56"/>
        <v>9.774742050138557E-08</v>
      </c>
      <c r="J154" s="3">
        <f t="shared" si="57"/>
        <v>66.74423224707103</v>
      </c>
      <c r="K154" s="1">
        <f>0</f>
        <v>0</v>
      </c>
      <c r="L154" s="10">
        <f t="shared" si="58"/>
        <v>0.9518574677786192</v>
      </c>
      <c r="N154" s="9">
        <f t="shared" si="45"/>
        <v>-0.00010333916367662772</v>
      </c>
      <c r="O154" s="9">
        <f t="shared" si="46"/>
        <v>-0.00010333917860362868</v>
      </c>
      <c r="P154" s="9">
        <f t="shared" si="47"/>
        <v>-0.00010333920845470603</v>
      </c>
      <c r="Q154" s="9">
        <f t="shared" si="48"/>
        <v>4.887310663810722E-08</v>
      </c>
      <c r="S154" s="10">
        <f t="shared" si="43"/>
        <v>0.03713155334389618</v>
      </c>
      <c r="T154" s="10">
        <f t="shared" si="43"/>
        <v>0.03713155256808535</v>
      </c>
      <c r="U154" s="10">
        <f t="shared" si="43"/>
        <v>0.037131550240800955</v>
      </c>
      <c r="V154" s="10">
        <f t="shared" si="42"/>
        <v>12.885787385128449</v>
      </c>
      <c r="W154" s="3">
        <f>0</f>
        <v>0</v>
      </c>
      <c r="Y154" s="3">
        <f t="shared" si="59"/>
        <v>-5250.413176051333</v>
      </c>
      <c r="Z154" s="3">
        <f t="shared" si="60"/>
        <v>-5250.413570641583</v>
      </c>
      <c r="AA154" s="3">
        <f t="shared" si="61"/>
        <v>-5250.414754337232</v>
      </c>
      <c r="AB154" s="3">
        <f t="shared" si="62"/>
        <v>4.9667124008163235</v>
      </c>
      <c r="AC154" s="3">
        <f t="shared" si="63"/>
        <v>0</v>
      </c>
    </row>
    <row r="155" spans="1:29" ht="12.75">
      <c r="A155" s="10">
        <f t="shared" si="49"/>
        <v>0.9589082638362386</v>
      </c>
      <c r="B155" s="3">
        <f t="shared" si="44"/>
        <v>30</v>
      </c>
      <c r="C155" s="11">
        <f t="shared" si="50"/>
        <v>-0.00010334751851302766</v>
      </c>
      <c r="D155" s="3">
        <f t="shared" si="51"/>
        <v>30.063239695178066</v>
      </c>
      <c r="E155" s="11">
        <f t="shared" si="52"/>
        <v>-0.00010334752567476495</v>
      </c>
      <c r="F155" s="3">
        <f t="shared" si="53"/>
        <v>30.12647897913</v>
      </c>
      <c r="G155" s="11">
        <f t="shared" si="54"/>
        <v>-0.00010334754715853015</v>
      </c>
      <c r="H155" s="3">
        <f t="shared" si="55"/>
        <v>30.189717440649883</v>
      </c>
      <c r="I155" s="11">
        <f t="shared" si="56"/>
        <v>-0.00010334758295998706</v>
      </c>
      <c r="J155" s="3">
        <f t="shared" si="57"/>
        <v>66.77880551886982</v>
      </c>
      <c r="K155" s="1">
        <f>0</f>
        <v>0</v>
      </c>
      <c r="L155" s="10">
        <f t="shared" si="58"/>
        <v>0.9589082638362386</v>
      </c>
      <c r="N155" s="9">
        <f t="shared" si="45"/>
        <v>-0.00010335586741221722</v>
      </c>
      <c r="O155" s="9">
        <f t="shared" si="46"/>
        <v>-0.00010335588113166388</v>
      </c>
      <c r="P155" s="9">
        <f t="shared" si="47"/>
        <v>-0.00010335590856769886</v>
      </c>
      <c r="Q155" s="9">
        <f t="shared" si="48"/>
        <v>-0.00010335594971460899</v>
      </c>
      <c r="S155" s="10">
        <f t="shared" si="43"/>
        <v>0.037129882831512646</v>
      </c>
      <c r="T155" s="10">
        <f t="shared" si="43"/>
        <v>0.03712988211614823</v>
      </c>
      <c r="U155" s="10">
        <f t="shared" si="43"/>
        <v>0.037129879970199786</v>
      </c>
      <c r="V155" s="10">
        <f t="shared" si="42"/>
        <v>0.037129876394101265</v>
      </c>
      <c r="W155" s="3">
        <f>0</f>
        <v>0</v>
      </c>
      <c r="Y155" s="3">
        <f t="shared" si="59"/>
        <v>-5251.262889182565</v>
      </c>
      <c r="Z155" s="3">
        <f t="shared" si="60"/>
        <v>-5251.263253082596</v>
      </c>
      <c r="AA155" s="3">
        <f t="shared" si="61"/>
        <v>-5251.264344709183</v>
      </c>
      <c r="AB155" s="3">
        <f t="shared" si="62"/>
        <v>-5251.266163841996</v>
      </c>
      <c r="AC155" s="3">
        <f t="shared" si="63"/>
        <v>0</v>
      </c>
    </row>
    <row r="156" spans="1:29" ht="12.75">
      <c r="A156" s="10">
        <f t="shared" si="49"/>
        <v>0.965959059893858</v>
      </c>
      <c r="B156" s="3">
        <f t="shared" si="44"/>
        <v>30</v>
      </c>
      <c r="C156" s="11">
        <f t="shared" si="50"/>
        <v>-0.00010336420322631972</v>
      </c>
      <c r="D156" s="3">
        <f t="shared" si="51"/>
        <v>30.063244547807265</v>
      </c>
      <c r="E156" s="11">
        <f t="shared" si="52"/>
        <v>-0.00010336420978450156</v>
      </c>
      <c r="F156" s="3">
        <f t="shared" si="53"/>
        <v>30.126488683377374</v>
      </c>
      <c r="G156" s="11">
        <f t="shared" si="54"/>
        <v>-0.00010336422945763537</v>
      </c>
      <c r="H156" s="3">
        <f t="shared" si="55"/>
        <v>30.18973199449467</v>
      </c>
      <c r="I156" s="11">
        <f t="shared" si="56"/>
        <v>-0.00010336426224148582</v>
      </c>
      <c r="J156" s="3">
        <f t="shared" si="57"/>
        <v>-6.3361156987366005</v>
      </c>
      <c r="K156" s="1">
        <f>0</f>
        <v>0</v>
      </c>
      <c r="L156" s="10">
        <f t="shared" si="58"/>
        <v>0.965959059893858</v>
      </c>
      <c r="N156" s="9">
        <f t="shared" si="45"/>
        <v>-0.00010337253252783208</v>
      </c>
      <c r="O156" s="9">
        <f t="shared" si="46"/>
        <v>-0.0001033725450406458</v>
      </c>
      <c r="P156" s="9">
        <f t="shared" si="47"/>
        <v>-0.00010337257006348453</v>
      </c>
      <c r="Q156" s="9">
        <f t="shared" si="48"/>
        <v>-4.882543491404337E-08</v>
      </c>
      <c r="S156" s="10">
        <f t="shared" si="43"/>
        <v>0.037128216368618676</v>
      </c>
      <c r="T156" s="10">
        <f t="shared" si="43"/>
        <v>0.037128215713638286</v>
      </c>
      <c r="U156" s="10">
        <f t="shared" si="43"/>
        <v>0.03712821374883843</v>
      </c>
      <c r="V156" s="10">
        <f t="shared" si="42"/>
        <v>0.037128210474642716</v>
      </c>
      <c r="W156" s="3">
        <f>0</f>
        <v>0</v>
      </c>
      <c r="Y156" s="3">
        <f t="shared" si="59"/>
        <v>-5252.110667793874</v>
      </c>
      <c r="Z156" s="3">
        <f t="shared" si="60"/>
        <v>-5252.111001026228</v>
      </c>
      <c r="AA156" s="3">
        <f t="shared" si="61"/>
        <v>-5252.11200065156</v>
      </c>
      <c r="AB156" s="3">
        <f t="shared" si="62"/>
        <v>-5252.113666454666</v>
      </c>
      <c r="AC156" s="3">
        <f t="shared" si="63"/>
        <v>0</v>
      </c>
    </row>
    <row r="157" spans="1:29" ht="12.75">
      <c r="A157" s="10">
        <f t="shared" si="49"/>
        <v>0.9730098559514774</v>
      </c>
      <c r="B157" s="3">
        <f t="shared" si="44"/>
        <v>30</v>
      </c>
      <c r="C157" s="11">
        <f t="shared" si="50"/>
        <v>-0.00010338084877286927</v>
      </c>
      <c r="D157" s="3">
        <f t="shared" si="51"/>
        <v>30.06324897364503</v>
      </c>
      <c r="E157" s="11">
        <f t="shared" si="52"/>
        <v>-0.00010338085472797339</v>
      </c>
      <c r="F157" s="3">
        <f t="shared" si="53"/>
        <v>30.126497534066523</v>
      </c>
      <c r="G157" s="11">
        <f t="shared" si="54"/>
        <v>-0.00010338087259190873</v>
      </c>
      <c r="H157" s="3">
        <f t="shared" si="55"/>
        <v>-6.370655893443989</v>
      </c>
      <c r="I157" s="11">
        <f t="shared" si="56"/>
        <v>-9.765266091400005E-08</v>
      </c>
      <c r="J157" s="3">
        <f t="shared" si="57"/>
        <v>-6.370655247132341</v>
      </c>
      <c r="K157" s="1">
        <f>0</f>
        <v>0</v>
      </c>
      <c r="L157" s="10">
        <f t="shared" si="58"/>
        <v>0.9730098559514774</v>
      </c>
      <c r="N157" s="9">
        <f t="shared" si="45"/>
        <v>-0.00010338915793128579</v>
      </c>
      <c r="O157" s="9">
        <f t="shared" si="46"/>
        <v>-0.00010338916923845582</v>
      </c>
      <c r="P157" s="9">
        <f t="shared" si="47"/>
        <v>-1.464810680570222E-07</v>
      </c>
      <c r="Q157" s="9">
        <f t="shared" si="48"/>
        <v>-4.8827225999294644E-08</v>
      </c>
      <c r="S157" s="10">
        <f t="shared" si="43"/>
        <v>0.037126554062887326</v>
      </c>
      <c r="T157" s="10">
        <f t="shared" si="43"/>
        <v>0.037126553468225326</v>
      </c>
      <c r="U157" s="10">
        <f t="shared" si="43"/>
        <v>0.03712655168437699</v>
      </c>
      <c r="V157" s="10">
        <f t="shared" si="42"/>
        <v>12.898291416092103</v>
      </c>
      <c r="W157" s="3">
        <f>0</f>
        <v>0</v>
      </c>
      <c r="Y157" s="3">
        <f t="shared" si="59"/>
        <v>-5252.956456276495</v>
      </c>
      <c r="Z157" s="3">
        <f t="shared" si="60"/>
        <v>-5252.956758865447</v>
      </c>
      <c r="AA157" s="3">
        <f t="shared" si="61"/>
        <v>-5252.957666562333</v>
      </c>
      <c r="AB157" s="3">
        <f t="shared" si="62"/>
        <v>-4.96189750528916</v>
      </c>
      <c r="AC157" s="3">
        <f t="shared" si="63"/>
        <v>0</v>
      </c>
    </row>
    <row r="158" spans="1:29" ht="12.75">
      <c r="A158" s="10">
        <f t="shared" si="49"/>
        <v>0.9800606520090968</v>
      </c>
      <c r="B158" s="3">
        <f t="shared" si="44"/>
        <v>30</v>
      </c>
      <c r="C158" s="11">
        <f t="shared" si="50"/>
        <v>-0.00010339745406270897</v>
      </c>
      <c r="D158" s="3">
        <f t="shared" si="51"/>
        <v>30.063252973041266</v>
      </c>
      <c r="E158" s="11">
        <f t="shared" si="52"/>
        <v>-0.00010339745941524684</v>
      </c>
      <c r="F158" s="3">
        <f t="shared" si="53"/>
        <v>-6.405197861607292</v>
      </c>
      <c r="G158" s="11">
        <f t="shared" si="54"/>
        <v>-1.9531004633095264E-07</v>
      </c>
      <c r="H158" s="3">
        <f t="shared" si="55"/>
        <v>-6.405196493130229</v>
      </c>
      <c r="I158" s="11">
        <f t="shared" si="56"/>
        <v>-9.765563314011558E-08</v>
      </c>
      <c r="J158" s="3">
        <f t="shared" si="57"/>
        <v>-6.405196062557775</v>
      </c>
      <c r="K158" s="1">
        <f>0</f>
        <v>0</v>
      </c>
      <c r="L158" s="10">
        <f t="shared" si="58"/>
        <v>0.9800606520090968</v>
      </c>
      <c r="N158" s="9">
        <f t="shared" si="45"/>
        <v>-0.0001034057425348609</v>
      </c>
      <c r="O158" s="9">
        <f t="shared" si="46"/>
        <v>-2.4413898568558157E-07</v>
      </c>
      <c r="P158" s="9">
        <f t="shared" si="47"/>
        <v>-1.464846114101063E-07</v>
      </c>
      <c r="Q158" s="9">
        <f t="shared" si="48"/>
        <v>-4.882840714038322E-08</v>
      </c>
      <c r="S158" s="10">
        <f t="shared" si="43"/>
        <v>0.037124896021486664</v>
      </c>
      <c r="T158" s="10">
        <f t="shared" si="43"/>
        <v>0.03712489548707404</v>
      </c>
      <c r="U158" s="10">
        <f t="shared" si="43"/>
        <v>6.4489897047655695</v>
      </c>
      <c r="V158" s="10">
        <f t="shared" si="42"/>
        <v>12.897898846433193</v>
      </c>
      <c r="W158" s="3">
        <f>0</f>
        <v>0</v>
      </c>
      <c r="Y158" s="3">
        <f t="shared" si="59"/>
        <v>-5253.800199247337</v>
      </c>
      <c r="Z158" s="3">
        <f t="shared" si="60"/>
        <v>-5253.800471218875</v>
      </c>
      <c r="AA158" s="3">
        <f t="shared" si="61"/>
        <v>-9.924035070595062</v>
      </c>
      <c r="AB158" s="3">
        <f t="shared" si="62"/>
        <v>-4.962048529144627</v>
      </c>
      <c r="AC158" s="3">
        <f t="shared" si="63"/>
        <v>0</v>
      </c>
    </row>
    <row r="159" spans="1:29" ht="12.75">
      <c r="A159" s="10">
        <f t="shared" si="49"/>
        <v>0.9871114480667161</v>
      </c>
      <c r="B159" s="3">
        <f t="shared" si="44"/>
        <v>30</v>
      </c>
      <c r="C159" s="11">
        <f t="shared" si="50"/>
        <v>-0.00010341401801036835</v>
      </c>
      <c r="D159" s="3">
        <f t="shared" si="51"/>
        <v>-6.439739979469979</v>
      </c>
      <c r="E159" s="11">
        <f t="shared" si="52"/>
        <v>-2.929672760678011E-07</v>
      </c>
      <c r="F159" s="3">
        <f t="shared" si="53"/>
        <v>-6.439738649541252</v>
      </c>
      <c r="G159" s="11">
        <f t="shared" si="54"/>
        <v>-1.953135507595358E-07</v>
      </c>
      <c r="H159" s="3">
        <f t="shared" si="55"/>
        <v>-6.439737928341552</v>
      </c>
      <c r="I159" s="11">
        <f t="shared" si="56"/>
        <v>-9.765738540907524E-08</v>
      </c>
      <c r="J159" s="3">
        <f t="shared" si="57"/>
        <v>-6.439737713532955</v>
      </c>
      <c r="K159" s="1">
        <f>0</f>
        <v>0</v>
      </c>
      <c r="L159" s="10">
        <f t="shared" si="58"/>
        <v>0.9871114480667161</v>
      </c>
      <c r="N159" s="9">
        <f t="shared" si="45"/>
        <v>-3.417943074562148E-07</v>
      </c>
      <c r="O159" s="9">
        <f t="shared" si="46"/>
        <v>-2.441418411364713E-07</v>
      </c>
      <c r="P159" s="9">
        <f t="shared" si="47"/>
        <v>-1.4648632475659997E-07</v>
      </c>
      <c r="Q159" s="9">
        <f t="shared" si="48"/>
        <v>-4.882897826848084E-08</v>
      </c>
      <c r="S159" s="10">
        <f t="shared" si="43"/>
        <v>0.03712324235107463</v>
      </c>
      <c r="T159" s="10">
        <f t="shared" si="43"/>
        <v>4.299294088170118</v>
      </c>
      <c r="U159" s="10">
        <f t="shared" si="43"/>
        <v>6.448873993265952</v>
      </c>
      <c r="V159" s="10">
        <f t="shared" si="42"/>
        <v>12.897667419104895</v>
      </c>
      <c r="W159" s="3">
        <f>0</f>
        <v>0</v>
      </c>
      <c r="Y159" s="3">
        <f t="shared" si="59"/>
        <v>-5254.641841551803</v>
      </c>
      <c r="Z159" s="3">
        <f t="shared" si="60"/>
        <v>-14.886164725530545</v>
      </c>
      <c r="AA159" s="3">
        <f t="shared" si="61"/>
        <v>-9.924213136561534</v>
      </c>
      <c r="AB159" s="3">
        <f t="shared" si="62"/>
        <v>-4.962137564905641</v>
      </c>
      <c r="AC159" s="3">
        <f t="shared" si="63"/>
        <v>0</v>
      </c>
    </row>
    <row r="160" spans="1:29" ht="12.75">
      <c r="A160" s="10">
        <f t="shared" si="49"/>
        <v>0.9941622441243355</v>
      </c>
      <c r="B160" s="3">
        <f t="shared" si="44"/>
        <v>30</v>
      </c>
      <c r="C160" s="11">
        <f t="shared" si="50"/>
        <v>0.0001027298947596114</v>
      </c>
      <c r="D160" s="3">
        <f t="shared" si="51"/>
        <v>-6.474280092551733</v>
      </c>
      <c r="E160" s="11">
        <f t="shared" si="52"/>
        <v>-2.9296887252132754E-07</v>
      </c>
      <c r="F160" s="3">
        <f t="shared" si="53"/>
        <v>-6.474279841442955</v>
      </c>
      <c r="G160" s="11">
        <f t="shared" si="54"/>
        <v>-1.9531461513195704E-07</v>
      </c>
      <c r="H160" s="3">
        <f t="shared" si="55"/>
        <v>-6.474279767560779</v>
      </c>
      <c r="I160" s="11">
        <f t="shared" si="56"/>
        <v>-9.765791761561136E-08</v>
      </c>
      <c r="J160" s="3">
        <f t="shared" si="57"/>
        <v>-6.474279768529249</v>
      </c>
      <c r="K160" s="1">
        <f>0</f>
        <v>0</v>
      </c>
      <c r="L160" s="10">
        <f t="shared" si="58"/>
        <v>0.9941622441243355</v>
      </c>
      <c r="N160" s="9">
        <f t="shared" si="45"/>
        <v>0.000102738696109274</v>
      </c>
      <c r="O160" s="9">
        <f t="shared" si="46"/>
        <v>-2.441416465171745E-07</v>
      </c>
      <c r="P160" s="9">
        <f t="shared" si="47"/>
        <v>-1.4648620799109884E-07</v>
      </c>
      <c r="Q160" s="9">
        <f t="shared" si="48"/>
        <v>-4.882893934714512E-08</v>
      </c>
      <c r="S160" s="10">
        <f t="shared" si="43"/>
        <v>0.03719174332097671</v>
      </c>
      <c r="T160" s="10">
        <f t="shared" si="43"/>
        <v>4.29927066034603</v>
      </c>
      <c r="U160" s="10">
        <f t="shared" si="43"/>
        <v>6.448838849947969</v>
      </c>
      <c r="V160" s="10">
        <f t="shared" si="42"/>
        <v>12.89759713066266</v>
      </c>
      <c r="W160" s="3">
        <f>0</f>
        <v>0</v>
      </c>
      <c r="Y160" s="3">
        <f t="shared" si="59"/>
        <v>5219.880377609405</v>
      </c>
      <c r="Z160" s="3">
        <f t="shared" si="60"/>
        <v>-14.886245844044838</v>
      </c>
      <c r="AA160" s="3">
        <f t="shared" si="61"/>
        <v>-9.924267219131453</v>
      </c>
      <c r="AB160" s="3">
        <f t="shared" si="62"/>
        <v>-4.962164607223373</v>
      </c>
      <c r="AC160" s="3">
        <f t="shared" si="63"/>
        <v>0</v>
      </c>
    </row>
    <row r="161" spans="1:29" ht="12.75">
      <c r="A161" s="10">
        <f t="shared" si="49"/>
        <v>1.001213040181955</v>
      </c>
      <c r="B161" s="3">
        <f t="shared" si="44"/>
        <v>30</v>
      </c>
      <c r="C161" s="11">
        <f t="shared" si="50"/>
        <v>0.00010274748374703715</v>
      </c>
      <c r="D161" s="3">
        <f t="shared" si="51"/>
        <v>29.937117584536963</v>
      </c>
      <c r="E161" s="11">
        <f t="shared" si="52"/>
        <v>0.0001027474925031488</v>
      </c>
      <c r="F161" s="3">
        <f t="shared" si="53"/>
        <v>-6.508821005807744</v>
      </c>
      <c r="G161" s="11">
        <f t="shared" si="54"/>
        <v>-1.953132393783553E-07</v>
      </c>
      <c r="H161" s="3">
        <f t="shared" si="55"/>
        <v>-6.508821579246336</v>
      </c>
      <c r="I161" s="11">
        <f t="shared" si="56"/>
        <v>-9.765722972314273E-08</v>
      </c>
      <c r="J161" s="3">
        <f t="shared" si="57"/>
        <v>-6.508821795992243</v>
      </c>
      <c r="K161" s="1">
        <f>0</f>
        <v>0</v>
      </c>
      <c r="L161" s="10">
        <f t="shared" si="58"/>
        <v>1.001213040181955</v>
      </c>
      <c r="N161" s="9">
        <f t="shared" si="45"/>
        <v>0.00010275626644238273</v>
      </c>
      <c r="O161" s="9">
        <f t="shared" si="46"/>
        <v>0.00010275628331649401</v>
      </c>
      <c r="P161" s="9">
        <f t="shared" si="47"/>
        <v>-1.464842611125633E-07</v>
      </c>
      <c r="Q161" s="9">
        <f t="shared" si="48"/>
        <v>-4.8828290376238045E-08</v>
      </c>
      <c r="S161" s="10">
        <f t="shared" si="43"/>
        <v>0.03718997700015827</v>
      </c>
      <c r="T161" s="10">
        <f t="shared" si="43"/>
        <v>0.037189976120919545</v>
      </c>
      <c r="U161" s="10">
        <f t="shared" si="43"/>
        <v>6.448884274483976</v>
      </c>
      <c r="V161" s="10">
        <f t="shared" si="42"/>
        <v>12.897687980668904</v>
      </c>
      <c r="W161" s="3">
        <f>0</f>
        <v>0</v>
      </c>
      <c r="Y161" s="3">
        <f t="shared" si="59"/>
        <v>5220.774103924812</v>
      </c>
      <c r="Z161" s="3">
        <f t="shared" si="60"/>
        <v>5220.774548837712</v>
      </c>
      <c r="AA161" s="3">
        <f t="shared" si="61"/>
        <v>-9.924197314755059</v>
      </c>
      <c r="AB161" s="3">
        <f t="shared" si="62"/>
        <v>-4.962129654239071</v>
      </c>
      <c r="AC161" s="3">
        <f t="shared" si="63"/>
        <v>0</v>
      </c>
    </row>
    <row r="162" spans="1:29" ht="12.75">
      <c r="A162" s="10">
        <f t="shared" si="49"/>
        <v>1.0082638362395744</v>
      </c>
      <c r="B162" s="3">
        <f t="shared" si="44"/>
        <v>30</v>
      </c>
      <c r="C162" s="11">
        <f t="shared" si="50"/>
        <v>0.00010276503545255275</v>
      </c>
      <c r="D162" s="3">
        <f t="shared" si="51"/>
        <v>29.937111616088913</v>
      </c>
      <c r="E162" s="11">
        <f t="shared" si="52"/>
        <v>0.00010276504357104842</v>
      </c>
      <c r="F162" s="3">
        <f t="shared" si="53"/>
        <v>29.874223665168905</v>
      </c>
      <c r="G162" s="11">
        <f t="shared" si="54"/>
        <v>0.00010276506792497974</v>
      </c>
      <c r="H162" s="3">
        <f t="shared" si="55"/>
        <v>-6.543362931856334</v>
      </c>
      <c r="I162" s="11">
        <f t="shared" si="56"/>
        <v>-9.765532176707295E-08</v>
      </c>
      <c r="J162" s="3">
        <f t="shared" si="57"/>
        <v>-6.543363364367425</v>
      </c>
      <c r="K162" s="1">
        <f>0</f>
        <v>0</v>
      </c>
      <c r="L162" s="10">
        <f t="shared" si="58"/>
        <v>1.0082638362395744</v>
      </c>
      <c r="N162" s="9">
        <f t="shared" si="45"/>
        <v>0.0001027737989098758</v>
      </c>
      <c r="O162" s="9">
        <f t="shared" si="46"/>
        <v>0.00010277381450918342</v>
      </c>
      <c r="P162" s="9">
        <f t="shared" si="47"/>
        <v>0.00010277384570472232</v>
      </c>
      <c r="Q162" s="9">
        <f t="shared" si="48"/>
        <v>-4.88270313913013E-08</v>
      </c>
      <c r="S162" s="10">
        <f t="shared" si="43"/>
        <v>0.037188214692687946</v>
      </c>
      <c r="T162" s="10">
        <f t="shared" si="43"/>
        <v>0.037188213877599505</v>
      </c>
      <c r="U162" s="10">
        <f t="shared" si="43"/>
        <v>0.03718821143249072</v>
      </c>
      <c r="V162" s="10">
        <f t="shared" si="42"/>
        <v>12.897939971258086</v>
      </c>
      <c r="W162" s="3">
        <f>0</f>
        <v>0</v>
      </c>
      <c r="Y162" s="3">
        <f t="shared" si="59"/>
        <v>5221.665935883064</v>
      </c>
      <c r="Z162" s="3">
        <f t="shared" si="60"/>
        <v>5221.666348397613</v>
      </c>
      <c r="AA162" s="3">
        <f t="shared" si="61"/>
        <v>5221.667585862214</v>
      </c>
      <c r="AB162" s="3">
        <f t="shared" si="62"/>
        <v>-4.962032707751651</v>
      </c>
      <c r="AC162" s="3">
        <f t="shared" si="63"/>
        <v>0</v>
      </c>
    </row>
    <row r="163" spans="1:29" ht="12.75">
      <c r="A163" s="10">
        <f t="shared" si="49"/>
        <v>1.0153146322971938</v>
      </c>
      <c r="B163" s="3">
        <f t="shared" si="44"/>
        <v>30</v>
      </c>
      <c r="C163" s="11">
        <f t="shared" si="50"/>
        <v>0.00010278254870967189</v>
      </c>
      <c r="D163" s="3">
        <f t="shared" si="51"/>
        <v>29.937106098544575</v>
      </c>
      <c r="E163" s="11">
        <f t="shared" si="52"/>
        <v>0.00010278255619097971</v>
      </c>
      <c r="F163" s="3">
        <f t="shared" si="53"/>
        <v>29.874212631168326</v>
      </c>
      <c r="G163" s="11">
        <f t="shared" si="54"/>
        <v>0.00010278257863338247</v>
      </c>
      <c r="H163" s="3">
        <f t="shared" si="55"/>
        <v>29.811320031927607</v>
      </c>
      <c r="I163" s="11">
        <f t="shared" si="56"/>
        <v>0.00010278261603232241</v>
      </c>
      <c r="J163" s="3">
        <f t="shared" si="57"/>
        <v>-6.577904042125428</v>
      </c>
      <c r="K163" s="1">
        <f>0</f>
        <v>0</v>
      </c>
      <c r="L163" s="10">
        <f t="shared" si="58"/>
        <v>1.0153146322971938</v>
      </c>
      <c r="N163" s="9">
        <f t="shared" si="45"/>
        <v>0.00010279129234754291</v>
      </c>
      <c r="O163" s="9">
        <f t="shared" si="46"/>
        <v>0.00010279130667293745</v>
      </c>
      <c r="P163" s="9">
        <f t="shared" si="47"/>
        <v>0.00010279133532072424</v>
      </c>
      <c r="Q163" s="9">
        <f t="shared" si="48"/>
        <v>0.00010279137828490252</v>
      </c>
      <c r="S163" s="10">
        <f t="shared" si="43"/>
        <v>0.03718645651404265</v>
      </c>
      <c r="T163" s="10">
        <f t="shared" si="43"/>
        <v>0.03718645576304173</v>
      </c>
      <c r="U163" s="10">
        <f t="shared" si="43"/>
        <v>0.037186453510191904</v>
      </c>
      <c r="V163" s="10">
        <f t="shared" si="42"/>
        <v>0.037186449755951596</v>
      </c>
      <c r="W163" s="3">
        <f>0</f>
        <v>0</v>
      </c>
      <c r="Y163" s="3">
        <f t="shared" si="59"/>
        <v>5222.55581421301</v>
      </c>
      <c r="Z163" s="3">
        <f t="shared" si="60"/>
        <v>5222.556194350963</v>
      </c>
      <c r="AA163" s="3">
        <f t="shared" si="61"/>
        <v>5222.557334687552</v>
      </c>
      <c r="AB163" s="3">
        <f t="shared" si="62"/>
        <v>5222.559234991189</v>
      </c>
      <c r="AC163" s="3">
        <f t="shared" si="63"/>
        <v>0</v>
      </c>
    </row>
    <row r="164" spans="1:29" ht="12.75">
      <c r="A164" s="10">
        <f t="shared" si="49"/>
        <v>1.0223654283548131</v>
      </c>
      <c r="B164" s="3">
        <f t="shared" si="44"/>
        <v>30</v>
      </c>
      <c r="C164" s="11">
        <f t="shared" si="50"/>
        <v>0.00010280002235645727</v>
      </c>
      <c r="D164" s="3">
        <f t="shared" si="51"/>
        <v>29.937101031588945</v>
      </c>
      <c r="E164" s="11">
        <f t="shared" si="52"/>
        <v>0.00010280002920103966</v>
      </c>
      <c r="F164" s="3">
        <f t="shared" si="53"/>
        <v>29.87420249831898</v>
      </c>
      <c r="G164" s="11">
        <f t="shared" si="54"/>
        <v>0.00010280004973330523</v>
      </c>
      <c r="H164" s="3">
        <f t="shared" si="55"/>
        <v>29.811304835307055</v>
      </c>
      <c r="I164" s="11">
        <f t="shared" si="56"/>
        <v>0.0001028000839488086</v>
      </c>
      <c r="J164" s="3">
        <f t="shared" si="57"/>
        <v>66.13763430764726</v>
      </c>
      <c r="K164" s="1">
        <f>0</f>
        <v>0</v>
      </c>
      <c r="L164" s="10">
        <f t="shared" si="58"/>
        <v>1.0223654283548131</v>
      </c>
      <c r="N164" s="9">
        <f t="shared" si="45"/>
        <v>0.00010280874559575106</v>
      </c>
      <c r="O164" s="9">
        <f t="shared" si="46"/>
        <v>0.00010280875864819562</v>
      </c>
      <c r="P164" s="9">
        <f t="shared" si="47"/>
        <v>0.00010280878475016</v>
      </c>
      <c r="Q164" s="9">
        <f t="shared" si="48"/>
        <v>4.877727113814727E-08</v>
      </c>
      <c r="S164" s="10">
        <f t="shared" si="43"/>
        <v>0.03718470257917343</v>
      </c>
      <c r="T164" s="10">
        <f t="shared" si="43"/>
        <v>0.03718470189219391</v>
      </c>
      <c r="U164" s="10">
        <f t="shared" si="43"/>
        <v>0.03718469983140427</v>
      </c>
      <c r="V164" s="10">
        <f t="shared" si="43"/>
        <v>0.03718469639725147</v>
      </c>
      <c r="W164" s="3">
        <f>0</f>
        <v>0</v>
      </c>
      <c r="Y164" s="3">
        <f t="shared" si="59"/>
        <v>5223.443679874644</v>
      </c>
      <c r="Z164" s="3">
        <f t="shared" si="60"/>
        <v>5223.444027659496</v>
      </c>
      <c r="AA164" s="3">
        <f t="shared" si="61"/>
        <v>5223.445070938772</v>
      </c>
      <c r="AB164" s="3">
        <f t="shared" si="62"/>
        <v>5223.446809486592</v>
      </c>
      <c r="AC164" s="3">
        <f t="shared" si="63"/>
        <v>0</v>
      </c>
    </row>
    <row r="165" spans="1:29" ht="12.75">
      <c r="A165" s="10">
        <f t="shared" si="49"/>
        <v>1.0294162244124325</v>
      </c>
      <c r="B165" s="3">
        <f t="shared" si="44"/>
        <v>30</v>
      </c>
      <c r="C165" s="11">
        <f t="shared" si="50"/>
        <v>0.00010281745523557709</v>
      </c>
      <c r="D165" s="3">
        <f t="shared" si="51"/>
        <v>29.93709641488136</v>
      </c>
      <c r="E165" s="11">
        <f t="shared" si="52"/>
        <v>0.00010281746144393471</v>
      </c>
      <c r="F165" s="3">
        <f t="shared" si="53"/>
        <v>29.874193265938317</v>
      </c>
      <c r="G165" s="11">
        <f t="shared" si="54"/>
        <v>0.00010281748006756445</v>
      </c>
      <c r="H165" s="3">
        <f t="shared" si="55"/>
        <v>66.17214047088446</v>
      </c>
      <c r="I165" s="11">
        <f t="shared" si="56"/>
        <v>9.755644656386378E-08</v>
      </c>
      <c r="J165" s="3">
        <f t="shared" si="57"/>
        <v>66.1721397845581</v>
      </c>
      <c r="K165" s="1">
        <f>0</f>
        <v>0</v>
      </c>
      <c r="L165" s="10">
        <f t="shared" si="58"/>
        <v>1.0294162244124325</v>
      </c>
      <c r="N165" s="9">
        <f t="shared" si="45"/>
        <v>0.00010282615749950489</v>
      </c>
      <c r="O165" s="9">
        <f t="shared" si="46"/>
        <v>0.00010282616928003833</v>
      </c>
      <c r="P165" s="9">
        <f t="shared" si="47"/>
        <v>1.4633688362183203E-07</v>
      </c>
      <c r="Q165" s="9">
        <f t="shared" si="48"/>
        <v>4.877917542501254E-08</v>
      </c>
      <c r="S165" s="10">
        <f aca="true" t="shared" si="64" ref="S165:V179">(((64/ABS(Y165))^8)+9.5*(LN($E$10+5.74/(ABS(Y165)^0.9))-((2500/ABS(Y165))^6))^(-16))^0.125</f>
        <v>0.03718295300250058</v>
      </c>
      <c r="T165" s="10">
        <f t="shared" si="64"/>
        <v>0.03718295237947258</v>
      </c>
      <c r="U165" s="10">
        <f t="shared" si="64"/>
        <v>0.03718295051053354</v>
      </c>
      <c r="V165" s="10">
        <f t="shared" si="64"/>
        <v>12.911012264074767</v>
      </c>
      <c r="W165" s="3">
        <f>0</f>
        <v>0</v>
      </c>
      <c r="Y165" s="3">
        <f t="shared" si="59"/>
        <v>5224.32947406197</v>
      </c>
      <c r="Z165" s="3">
        <f t="shared" si="60"/>
        <v>5224.329789519163</v>
      </c>
      <c r="AA165" s="3">
        <f t="shared" si="61"/>
        <v>5224.330735817411</v>
      </c>
      <c r="AB165" s="3">
        <f t="shared" si="62"/>
        <v>4.957008690796592</v>
      </c>
      <c r="AC165" s="3">
        <f t="shared" si="63"/>
        <v>0</v>
      </c>
    </row>
    <row r="166" spans="1:29" ht="12.75">
      <c r="A166" s="10">
        <f t="shared" si="49"/>
        <v>1.036467020470052</v>
      </c>
      <c r="B166" s="3">
        <f t="shared" si="44"/>
        <v>30</v>
      </c>
      <c r="C166" s="11">
        <f t="shared" si="50"/>
        <v>0.00010283484619436944</v>
      </c>
      <c r="D166" s="3">
        <f t="shared" si="51"/>
        <v>29.937092248054384</v>
      </c>
      <c r="E166" s="11">
        <f t="shared" si="52"/>
        <v>0.00010283485176704048</v>
      </c>
      <c r="F166" s="3">
        <f t="shared" si="53"/>
        <v>66.20664852125083</v>
      </c>
      <c r="G166" s="11">
        <f t="shared" si="54"/>
        <v>1.9511793957921222E-07</v>
      </c>
      <c r="H166" s="3">
        <f t="shared" si="55"/>
        <v>66.2066470675951</v>
      </c>
      <c r="I166" s="11">
        <f t="shared" si="56"/>
        <v>9.755961248063236E-08</v>
      </c>
      <c r="J166" s="3">
        <f t="shared" si="57"/>
        <v>66.20664660857845</v>
      </c>
      <c r="K166" s="1">
        <f>0</f>
        <v>0</v>
      </c>
      <c r="L166" s="10">
        <f t="shared" si="58"/>
        <v>1.036467020470052</v>
      </c>
      <c r="N166" s="9">
        <f t="shared" si="45"/>
        <v>0.00010284352690851028</v>
      </c>
      <c r="O166" s="9">
        <f t="shared" si="46"/>
        <v>2.438989716608837E-07</v>
      </c>
      <c r="P166" s="9">
        <f t="shared" si="47"/>
        <v>1.463406684338302E-07</v>
      </c>
      <c r="Q166" s="9">
        <f t="shared" si="48"/>
        <v>4.8780437055167336E-08</v>
      </c>
      <c r="S166" s="10">
        <f t="shared" si="64"/>
        <v>0.03718120789790787</v>
      </c>
      <c r="T166" s="10">
        <f t="shared" si="64"/>
        <v>0.03718120733875777</v>
      </c>
      <c r="U166" s="10">
        <f t="shared" si="64"/>
        <v>6.455339169437355</v>
      </c>
      <c r="V166" s="10">
        <f t="shared" si="64"/>
        <v>12.910593287520976</v>
      </c>
      <c r="W166" s="3">
        <f>0</f>
        <v>0</v>
      </c>
      <c r="Y166" s="3">
        <f t="shared" si="59"/>
        <v>5225.213138206283</v>
      </c>
      <c r="Z166" s="3">
        <f t="shared" si="60"/>
        <v>5225.21342136316</v>
      </c>
      <c r="AA166" s="3">
        <f t="shared" si="61"/>
        <v>9.91427380036148</v>
      </c>
      <c r="AB166" s="3">
        <f t="shared" si="62"/>
        <v>4.957169556403007</v>
      </c>
      <c r="AC166" s="3">
        <f t="shared" si="63"/>
        <v>0</v>
      </c>
    </row>
    <row r="167" spans="1:29" ht="12.75">
      <c r="A167" s="10">
        <f t="shared" si="49"/>
        <v>1.0435178165276713</v>
      </c>
      <c r="B167" s="3">
        <f t="shared" si="44"/>
        <v>30</v>
      </c>
      <c r="C167" s="11">
        <f t="shared" si="50"/>
        <v>0.00010285219408490494</v>
      </c>
      <c r="D167" s="3">
        <f t="shared" si="51"/>
        <v>66.24115674219817</v>
      </c>
      <c r="E167" s="11">
        <f t="shared" si="52"/>
        <v>2.926793370882808E-07</v>
      </c>
      <c r="F167" s="3">
        <f t="shared" si="53"/>
        <v>66.24115532842625</v>
      </c>
      <c r="G167" s="11">
        <f t="shared" si="54"/>
        <v>1.9512170050994567E-07</v>
      </c>
      <c r="H167" s="3">
        <f t="shared" si="55"/>
        <v>66.24115455676659</v>
      </c>
      <c r="I167" s="11">
        <f t="shared" si="56"/>
        <v>9.756149300696925E-08</v>
      </c>
      <c r="J167" s="3">
        <f t="shared" si="57"/>
        <v>66.24115432508725</v>
      </c>
      <c r="K167" s="1">
        <f>0</f>
        <v>0</v>
      </c>
      <c r="L167" s="10">
        <f t="shared" si="58"/>
        <v>1.0435178165276713</v>
      </c>
      <c r="N167" s="9">
        <f t="shared" si="45"/>
        <v>3.4145839311818765E-07</v>
      </c>
      <c r="O167" s="9">
        <f t="shared" si="46"/>
        <v>2.4390206593162473E-07</v>
      </c>
      <c r="P167" s="9">
        <f t="shared" si="47"/>
        <v>1.4634252508102437E-07</v>
      </c>
      <c r="Q167" s="9">
        <f t="shared" si="48"/>
        <v>4.878105595157E-08</v>
      </c>
      <c r="S167" s="10">
        <f t="shared" si="64"/>
        <v>0.037179467378736994</v>
      </c>
      <c r="T167" s="10">
        <f t="shared" si="64"/>
        <v>4.303523749084074</v>
      </c>
      <c r="U167" s="10">
        <f t="shared" si="64"/>
        <v>6.4552147440996634</v>
      </c>
      <c r="V167" s="10">
        <f t="shared" si="64"/>
        <v>12.910344432056041</v>
      </c>
      <c r="W167" s="3">
        <f>0</f>
        <v>0</v>
      </c>
      <c r="Y167" s="3">
        <f t="shared" si="59"/>
        <v>5226.094613979338</v>
      </c>
      <c r="Z167" s="3">
        <f t="shared" si="60"/>
        <v>14.871534057090127</v>
      </c>
      <c r="AA167" s="3">
        <f t="shared" si="61"/>
        <v>9.914464899637721</v>
      </c>
      <c r="AB167" s="3">
        <f t="shared" si="62"/>
        <v>4.957265109139127</v>
      </c>
      <c r="AC167" s="3">
        <f t="shared" si="63"/>
        <v>0</v>
      </c>
    </row>
    <row r="168" spans="1:29" ht="12.75">
      <c r="A168" s="10">
        <f t="shared" si="49"/>
        <v>1.0505686125852907</v>
      </c>
      <c r="B168" s="3">
        <f t="shared" si="44"/>
        <v>30</v>
      </c>
      <c r="C168" s="11">
        <f t="shared" si="50"/>
        <v>-0.00010216874609783823</v>
      </c>
      <c r="D168" s="3">
        <f t="shared" si="51"/>
        <v>66.2756628504395</v>
      </c>
      <c r="E168" s="11">
        <f t="shared" si="52"/>
        <v>2.926811219575537E-07</v>
      </c>
      <c r="F168" s="3">
        <f t="shared" si="53"/>
        <v>66.27566257335496</v>
      </c>
      <c r="G168" s="11">
        <f t="shared" si="54"/>
        <v>1.9512289050093533E-07</v>
      </c>
      <c r="H168" s="3">
        <f t="shared" si="55"/>
        <v>66.27566248373621</v>
      </c>
      <c r="I168" s="11">
        <f t="shared" si="56"/>
        <v>9.756208802517494E-08</v>
      </c>
      <c r="J168" s="3">
        <f t="shared" si="57"/>
        <v>66.27566247940888</v>
      </c>
      <c r="K168" s="1">
        <f>0</f>
        <v>0</v>
      </c>
      <c r="L168" s="10">
        <f t="shared" si="58"/>
        <v>1.0505686125852907</v>
      </c>
      <c r="N168" s="9">
        <f t="shared" si="45"/>
        <v>-0.00010217793525403961</v>
      </c>
      <c r="O168" s="9">
        <f t="shared" si="46"/>
        <v>2.439019465270956E-07</v>
      </c>
      <c r="P168" s="9">
        <f t="shared" si="47"/>
        <v>1.4634245344518382E-07</v>
      </c>
      <c r="Q168" s="9">
        <f t="shared" si="48"/>
        <v>4.878103207361128E-08</v>
      </c>
      <c r="S168" s="10">
        <f t="shared" si="64"/>
        <v>0.03724823624689171</v>
      </c>
      <c r="T168" s="10">
        <f t="shared" si="64"/>
        <v>4.303497504728943</v>
      </c>
      <c r="U168" s="10">
        <f t="shared" si="64"/>
        <v>6.455175375846342</v>
      </c>
      <c r="V168" s="10">
        <f t="shared" si="64"/>
        <v>12.910265693581552</v>
      </c>
      <c r="W168" s="3">
        <f>0</f>
        <v>0</v>
      </c>
      <c r="Y168" s="3">
        <f t="shared" si="59"/>
        <v>-5191.367461331571</v>
      </c>
      <c r="Z168" s="3">
        <f t="shared" si="60"/>
        <v>14.871624749328408</v>
      </c>
      <c r="AA168" s="3">
        <f t="shared" si="61"/>
        <v>9.91452536510039</v>
      </c>
      <c r="AB168" s="3">
        <f t="shared" si="62"/>
        <v>4.9572953430244375</v>
      </c>
      <c r="AC168" s="3">
        <f t="shared" si="63"/>
        <v>0</v>
      </c>
    </row>
    <row r="169" spans="1:29" ht="12.75">
      <c r="A169" s="10">
        <f t="shared" si="49"/>
        <v>1.05761940864291</v>
      </c>
      <c r="B169" s="3">
        <f t="shared" si="44"/>
        <v>30</v>
      </c>
      <c r="C169" s="11">
        <f t="shared" si="50"/>
        <v>-0.00010218711017224397</v>
      </c>
      <c r="D169" s="3">
        <f t="shared" si="51"/>
        <v>30.06253989478192</v>
      </c>
      <c r="E169" s="11">
        <f t="shared" si="52"/>
        <v>-0.00010218711930444487</v>
      </c>
      <c r="F169" s="3">
        <f t="shared" si="53"/>
        <v>66.31016980138803</v>
      </c>
      <c r="G169" s="11">
        <f t="shared" si="54"/>
        <v>1.9512150947340252E-07</v>
      </c>
      <c r="H169" s="3">
        <f t="shared" si="55"/>
        <v>66.31017039381383</v>
      </c>
      <c r="I169" s="11">
        <f t="shared" si="56"/>
        <v>9.756139749412822E-08</v>
      </c>
      <c r="J169" s="3">
        <f t="shared" si="57"/>
        <v>66.31017061683903</v>
      </c>
      <c r="K169" s="1">
        <f>0</f>
        <v>0</v>
      </c>
      <c r="L169" s="10">
        <f t="shared" si="58"/>
        <v>1.05761940864291</v>
      </c>
      <c r="N169" s="9">
        <f t="shared" si="45"/>
        <v>-0.00010219627999836135</v>
      </c>
      <c r="O169" s="9">
        <f t="shared" si="46"/>
        <v>-0.00010219629759167826</v>
      </c>
      <c r="P169" s="9">
        <f t="shared" si="47"/>
        <v>1.4634045352457558E-07</v>
      </c>
      <c r="Q169" s="9">
        <f t="shared" si="48"/>
        <v>4.878036542075891E-08</v>
      </c>
      <c r="S169" s="10">
        <f t="shared" si="64"/>
        <v>0.03724638314874787</v>
      </c>
      <c r="T169" s="10">
        <f t="shared" si="64"/>
        <v>0.037246382227300125</v>
      </c>
      <c r="U169" s="10">
        <f t="shared" si="64"/>
        <v>6.455221064171259</v>
      </c>
      <c r="V169" s="10">
        <f t="shared" si="64"/>
        <v>12.91035707131406</v>
      </c>
      <c r="W169" s="3">
        <f>0</f>
        <v>0</v>
      </c>
      <c r="Y169" s="3">
        <f t="shared" si="59"/>
        <v>-5192.3005711324495</v>
      </c>
      <c r="Z169" s="3">
        <f t="shared" si="60"/>
        <v>-5192.301035155083</v>
      </c>
      <c r="AA169" s="3">
        <f t="shared" si="61"/>
        <v>9.914455192746605</v>
      </c>
      <c r="AB169" s="3">
        <f t="shared" si="62"/>
        <v>4.957260255969502</v>
      </c>
      <c r="AC169" s="3">
        <f t="shared" si="63"/>
        <v>0</v>
      </c>
    </row>
    <row r="170" spans="1:29" ht="12.75">
      <c r="A170" s="10">
        <f t="shared" si="49"/>
        <v>1.0646702047005294</v>
      </c>
      <c r="B170" s="3">
        <f t="shared" si="44"/>
        <v>30</v>
      </c>
      <c r="C170" s="11">
        <f t="shared" si="50"/>
        <v>-0.0001022054356138835</v>
      </c>
      <c r="D170" s="3">
        <f t="shared" si="51"/>
        <v>30.062546117616193</v>
      </c>
      <c r="E170" s="11">
        <f t="shared" si="52"/>
        <v>-0.00010220544407551832</v>
      </c>
      <c r="F170" s="3">
        <f t="shared" si="53"/>
        <v>30.12509177959247</v>
      </c>
      <c r="G170" s="11">
        <f t="shared" si="54"/>
        <v>-0.00010220546945879007</v>
      </c>
      <c r="H170" s="3">
        <f t="shared" si="55"/>
        <v>66.34467783230888</v>
      </c>
      <c r="I170" s="11">
        <f t="shared" si="56"/>
        <v>9.75594214526603E-08</v>
      </c>
      <c r="J170" s="3">
        <f t="shared" si="57"/>
        <v>66.34467828267302</v>
      </c>
      <c r="K170" s="1">
        <f>0</f>
        <v>0</v>
      </c>
      <c r="L170" s="10">
        <f t="shared" si="58"/>
        <v>1.0646702047005294</v>
      </c>
      <c r="N170" s="9">
        <f t="shared" si="45"/>
        <v>-0.0001022145854946397</v>
      </c>
      <c r="O170" s="9">
        <f t="shared" si="46"/>
        <v>-0.00010221460174726671</v>
      </c>
      <c r="P170" s="9">
        <f t="shared" si="47"/>
        <v>-0.000102214634249295</v>
      </c>
      <c r="Q170" s="9">
        <f t="shared" si="48"/>
        <v>4.8779056032376446E-08</v>
      </c>
      <c r="S170" s="10">
        <f t="shared" si="64"/>
        <v>0.03724453423913636</v>
      </c>
      <c r="T170" s="10">
        <f t="shared" si="64"/>
        <v>0.03724453338548322</v>
      </c>
      <c r="U170" s="10">
        <f t="shared" si="64"/>
        <v>0.03724453082468889</v>
      </c>
      <c r="V170" s="10">
        <f t="shared" si="64"/>
        <v>12.91061856733934</v>
      </c>
      <c r="W170" s="3">
        <f>0</f>
        <v>0</v>
      </c>
      <c r="Y170" s="3">
        <f t="shared" si="59"/>
        <v>-5193.231717936883</v>
      </c>
      <c r="Z170" s="3">
        <f t="shared" si="60"/>
        <v>-5193.232147886915</v>
      </c>
      <c r="AA170" s="3">
        <f t="shared" si="61"/>
        <v>-5193.233437654051</v>
      </c>
      <c r="AB170" s="3">
        <f t="shared" si="62"/>
        <v>4.9571598499474</v>
      </c>
      <c r="AC170" s="3">
        <f t="shared" si="63"/>
        <v>0</v>
      </c>
    </row>
    <row r="171" spans="1:29" ht="12.75">
      <c r="A171" s="10">
        <f t="shared" si="49"/>
        <v>1.0717210007581488</v>
      </c>
      <c r="B171" s="3">
        <f t="shared" si="44"/>
        <v>30</v>
      </c>
      <c r="C171" s="11">
        <f t="shared" si="50"/>
        <v>-0.00010222372119317232</v>
      </c>
      <c r="D171" s="3">
        <f t="shared" si="51"/>
        <v>30.062551866242494</v>
      </c>
      <c r="E171" s="11">
        <f t="shared" si="52"/>
        <v>-0.00010222372898468314</v>
      </c>
      <c r="F171" s="3">
        <f t="shared" si="53"/>
        <v>30.125103275704113</v>
      </c>
      <c r="G171" s="11">
        <f t="shared" si="54"/>
        <v>-0.00010222375235762252</v>
      </c>
      <c r="H171" s="3">
        <f t="shared" si="55"/>
        <v>30.18765377162955</v>
      </c>
      <c r="I171" s="11">
        <f t="shared" si="56"/>
        <v>-0.00010222379130721428</v>
      </c>
      <c r="J171" s="3">
        <f t="shared" si="57"/>
        <v>66.37918502223397</v>
      </c>
      <c r="K171" s="1">
        <f>0</f>
        <v>0</v>
      </c>
      <c r="L171" s="10">
        <f t="shared" si="58"/>
        <v>1.0717210007581488</v>
      </c>
      <c r="N171" s="9">
        <f t="shared" si="45"/>
        <v>-0.00010223285051567043</v>
      </c>
      <c r="O171" s="9">
        <f t="shared" si="46"/>
        <v>-0.00010223286542853064</v>
      </c>
      <c r="P171" s="9">
        <f t="shared" si="47"/>
        <v>-0.00010223289525110752</v>
      </c>
      <c r="Q171" s="9">
        <f t="shared" si="48"/>
        <v>-0.00010223293997711739</v>
      </c>
      <c r="S171" s="10">
        <f t="shared" si="64"/>
        <v>0.03724268964037388</v>
      </c>
      <c r="T171" s="10">
        <f t="shared" si="64"/>
        <v>0.037242688854449334</v>
      </c>
      <c r="U171" s="10">
        <f t="shared" si="64"/>
        <v>0.03724268649683667</v>
      </c>
      <c r="V171" s="10">
        <f t="shared" si="64"/>
        <v>0.037242682568018645</v>
      </c>
      <c r="W171" s="3">
        <f>0</f>
        <v>0</v>
      </c>
      <c r="Y171" s="3">
        <f t="shared" si="59"/>
        <v>-5194.160839267595</v>
      </c>
      <c r="Z171" s="3">
        <f t="shared" si="60"/>
        <v>-5194.1612351674885</v>
      </c>
      <c r="AA171" s="3">
        <f t="shared" si="61"/>
        <v>-5194.162422786224</v>
      </c>
      <c r="AB171" s="3">
        <f t="shared" si="62"/>
        <v>-5194.164401881113</v>
      </c>
      <c r="AC171" s="3">
        <f t="shared" si="63"/>
        <v>0</v>
      </c>
    </row>
    <row r="172" spans="1:29" ht="12.75">
      <c r="A172" s="10">
        <f t="shared" si="49"/>
        <v>1.0787717968157682</v>
      </c>
      <c r="B172" s="3">
        <f t="shared" si="44"/>
        <v>30</v>
      </c>
      <c r="C172" s="11">
        <f t="shared" si="50"/>
        <v>-0.0001022419656852834</v>
      </c>
      <c r="D172" s="3">
        <f t="shared" si="51"/>
        <v>30.062557140987337</v>
      </c>
      <c r="E172" s="11">
        <f t="shared" si="52"/>
        <v>-0.00010224197280715125</v>
      </c>
      <c r="F172" s="3">
        <f t="shared" si="53"/>
        <v>30.125113824081907</v>
      </c>
      <c r="G172" s="11">
        <f t="shared" si="54"/>
        <v>-0.00010224199417120429</v>
      </c>
      <c r="H172" s="3">
        <f t="shared" si="55"/>
        <v>30.187669591417716</v>
      </c>
      <c r="I172" s="11">
        <f t="shared" si="56"/>
        <v>-0.00010224202977279126</v>
      </c>
      <c r="J172" s="3">
        <f t="shared" si="57"/>
        <v>-5.941309084886549</v>
      </c>
      <c r="K172" s="1">
        <f>0</f>
        <v>0</v>
      </c>
      <c r="L172" s="10">
        <f t="shared" si="58"/>
        <v>1.0787717968157682</v>
      </c>
      <c r="N172" s="9">
        <f t="shared" si="45"/>
        <v>-0.00010225107383903959</v>
      </c>
      <c r="O172" s="9">
        <f t="shared" si="46"/>
        <v>-0.00010225108741313689</v>
      </c>
      <c r="P172" s="9">
        <f t="shared" si="47"/>
        <v>-0.00010225111455827321</v>
      </c>
      <c r="Q172" s="9">
        <f t="shared" si="48"/>
        <v>-4.8727272625955274E-08</v>
      </c>
      <c r="S172" s="10">
        <f t="shared" si="64"/>
        <v>0.03724084947422166</v>
      </c>
      <c r="T172" s="10">
        <f t="shared" si="64"/>
        <v>0.03724084875595582</v>
      </c>
      <c r="U172" s="10">
        <f t="shared" si="64"/>
        <v>0.0372408466013149</v>
      </c>
      <c r="V172" s="10">
        <f t="shared" si="64"/>
        <v>0.03724084301076882</v>
      </c>
      <c r="W172" s="3">
        <f>0</f>
        <v>0</v>
      </c>
      <c r="Y172" s="3">
        <f t="shared" si="59"/>
        <v>-5195.087872889044</v>
      </c>
      <c r="Z172" s="3">
        <f t="shared" si="60"/>
        <v>-5195.088234763241</v>
      </c>
      <c r="AA172" s="3">
        <f t="shared" si="61"/>
        <v>-5195.08932030705</v>
      </c>
      <c r="AB172" s="3">
        <f t="shared" si="62"/>
        <v>-5195.091129284132</v>
      </c>
      <c r="AC172" s="3">
        <f t="shared" si="63"/>
        <v>0</v>
      </c>
    </row>
    <row r="173" spans="1:29" ht="12.75">
      <c r="A173" s="10">
        <f t="shared" si="49"/>
        <v>1.0858225928733876</v>
      </c>
      <c r="B173" s="3">
        <f t="shared" si="44"/>
        <v>30</v>
      </c>
      <c r="C173" s="11">
        <f t="shared" si="50"/>
        <v>-0.00010226016787021289</v>
      </c>
      <c r="D173" s="3">
        <f t="shared" si="51"/>
        <v>30.06256194220579</v>
      </c>
      <c r="E173" s="11">
        <f t="shared" si="52"/>
        <v>-0.00010226017432296053</v>
      </c>
      <c r="F173" s="3">
        <f t="shared" si="53"/>
        <v>30.125123425437085</v>
      </c>
      <c r="G173" s="11">
        <f t="shared" si="54"/>
        <v>-0.00010226019367969574</v>
      </c>
      <c r="H173" s="3">
        <f t="shared" si="55"/>
        <v>-5.975779918786144</v>
      </c>
      <c r="I173" s="11">
        <f t="shared" si="56"/>
        <v>-9.745656286086708E-08</v>
      </c>
      <c r="J173" s="3">
        <f t="shared" si="57"/>
        <v>-5.975779192403658</v>
      </c>
      <c r="K173" s="1">
        <f>0</f>
        <v>0</v>
      </c>
      <c r="L173" s="10">
        <f t="shared" si="58"/>
        <v>1.0858225928733876</v>
      </c>
      <c r="N173" s="9">
        <f t="shared" si="45"/>
        <v>-0.00010226925424719198</v>
      </c>
      <c r="O173" s="9">
        <f t="shared" si="46"/>
        <v>-0.00010226926648361372</v>
      </c>
      <c r="P173" s="9">
        <f t="shared" si="47"/>
        <v>-1.4618719556889634E-07</v>
      </c>
      <c r="Q173" s="9">
        <f t="shared" si="48"/>
        <v>-4.872929023416761E-08</v>
      </c>
      <c r="S173" s="10">
        <f t="shared" si="64"/>
        <v>0.0372390138618796</v>
      </c>
      <c r="T173" s="10">
        <f t="shared" si="64"/>
        <v>0.03723901321119844</v>
      </c>
      <c r="U173" s="10">
        <f t="shared" si="64"/>
        <v>0.03723901125930719</v>
      </c>
      <c r="V173" s="10">
        <f t="shared" si="64"/>
        <v>12.924244823037599</v>
      </c>
      <c r="W173" s="3">
        <f>0</f>
        <v>0</v>
      </c>
      <c r="Y173" s="3">
        <f t="shared" si="59"/>
        <v>-5196.012756810763</v>
      </c>
      <c r="Z173" s="3">
        <f t="shared" si="60"/>
        <v>-5196.0130846858265</v>
      </c>
      <c r="AA173" s="3">
        <f t="shared" si="61"/>
        <v>-5196.014068234408</v>
      </c>
      <c r="AB173" s="3">
        <f t="shared" si="62"/>
        <v>-4.951933430254999</v>
      </c>
      <c r="AC173" s="3">
        <f t="shared" si="63"/>
        <v>0</v>
      </c>
    </row>
    <row r="174" spans="1:29" ht="12.75">
      <c r="A174" s="10">
        <f t="shared" si="49"/>
        <v>1.092873388931007</v>
      </c>
      <c r="B174" s="3">
        <f t="shared" si="44"/>
        <v>30</v>
      </c>
      <c r="C174" s="11">
        <f t="shared" si="50"/>
        <v>-0.00010227832653285096</v>
      </c>
      <c r="D174" s="3">
        <f t="shared" si="51"/>
        <v>30.062566270282453</v>
      </c>
      <c r="E174" s="11">
        <f t="shared" si="52"/>
        <v>-0.000102278332317043</v>
      </c>
      <c r="F174" s="3">
        <f t="shared" si="53"/>
        <v>-6.0102527539779995</v>
      </c>
      <c r="G174" s="11">
        <f t="shared" si="54"/>
        <v>-1.9491849552783178E-07</v>
      </c>
      <c r="H174" s="3">
        <f t="shared" si="55"/>
        <v>-6.0102512147791</v>
      </c>
      <c r="I174" s="11">
        <f t="shared" si="56"/>
        <v>-9.745992293970876E-08</v>
      </c>
      <c r="J174" s="3">
        <f t="shared" si="57"/>
        <v>-6.010250727194823</v>
      </c>
      <c r="K174" s="1">
        <f>0</f>
        <v>0</v>
      </c>
      <c r="L174" s="10">
        <f t="shared" si="58"/>
        <v>1.092873388931007</v>
      </c>
      <c r="N174" s="9">
        <f t="shared" si="45"/>
        <v>-0.00010228739052750186</v>
      </c>
      <c r="O174" s="9">
        <f t="shared" si="46"/>
        <v>-2.436497874689277E-07</v>
      </c>
      <c r="P174" s="9">
        <f t="shared" si="47"/>
        <v>-1.4619122289418036E-07</v>
      </c>
      <c r="Q174" s="9">
        <f t="shared" si="48"/>
        <v>-4.873063270504498E-08</v>
      </c>
      <c r="S174" s="10">
        <f t="shared" si="64"/>
        <v>0.037237182923979796</v>
      </c>
      <c r="T174" s="10">
        <f t="shared" si="64"/>
        <v>0.03723718234080515</v>
      </c>
      <c r="U174" s="10">
        <f t="shared" si="64"/>
        <v>6.461944386625703</v>
      </c>
      <c r="V174" s="10">
        <f t="shared" si="64"/>
        <v>12.923799240071137</v>
      </c>
      <c r="W174" s="3">
        <f>0</f>
        <v>0</v>
      </c>
      <c r="Y174" s="3">
        <f t="shared" si="59"/>
        <v>-5196.935429290958</v>
      </c>
      <c r="Z174" s="3">
        <f t="shared" si="60"/>
        <v>-5196.935723195577</v>
      </c>
      <c r="AA174" s="3">
        <f t="shared" si="61"/>
        <v>-9.904139709475201</v>
      </c>
      <c r="AB174" s="3">
        <f t="shared" si="62"/>
        <v>-4.952104161566016</v>
      </c>
      <c r="AC174" s="3">
        <f t="shared" si="63"/>
        <v>0</v>
      </c>
    </row>
    <row r="175" spans="1:29" ht="12.75">
      <c r="A175" s="10">
        <f t="shared" si="49"/>
        <v>1.0999241849886263</v>
      </c>
      <c r="B175" s="3">
        <f t="shared" si="44"/>
        <v>30</v>
      </c>
      <c r="C175" s="11">
        <f t="shared" si="50"/>
        <v>-0.00010229644046305273</v>
      </c>
      <c r="D175" s="3">
        <f t="shared" si="51"/>
        <v>-6.0447257817695155</v>
      </c>
      <c r="E175" s="11">
        <f t="shared" si="52"/>
        <v>-2.9238039611945196E-07</v>
      </c>
      <c r="F175" s="3">
        <f t="shared" si="53"/>
        <v>-6.044724283147005</v>
      </c>
      <c r="G175" s="11">
        <f t="shared" si="54"/>
        <v>-1.9492251482933005E-07</v>
      </c>
      <c r="H175" s="3">
        <f t="shared" si="55"/>
        <v>-6.044723460417217</v>
      </c>
      <c r="I175" s="11">
        <f t="shared" si="56"/>
        <v>-9.74619326580305E-08</v>
      </c>
      <c r="J175" s="3">
        <f t="shared" si="57"/>
        <v>-6.044723211661867</v>
      </c>
      <c r="K175" s="1">
        <f>0</f>
        <v>0</v>
      </c>
      <c r="L175" s="10">
        <f t="shared" si="58"/>
        <v>1.0999241849886263</v>
      </c>
      <c r="N175" s="9">
        <f t="shared" si="45"/>
        <v>-3.4110964624563045E-07</v>
      </c>
      <c r="O175" s="9">
        <f t="shared" si="46"/>
        <v>-2.43653123473688E-07</v>
      </c>
      <c r="P175" s="9">
        <f t="shared" si="47"/>
        <v>-1.4619322459095894E-07</v>
      </c>
      <c r="Q175" s="9">
        <f t="shared" si="48"/>
        <v>-4.873129995273893E-08</v>
      </c>
      <c r="S175" s="10">
        <f t="shared" si="64"/>
        <v>0.03723535678058029</v>
      </c>
      <c r="T175" s="10">
        <f t="shared" si="64"/>
        <v>4.30792383738002</v>
      </c>
      <c r="U175" s="10">
        <f t="shared" si="64"/>
        <v>6.461811141357564</v>
      </c>
      <c r="V175" s="10">
        <f t="shared" si="64"/>
        <v>12.923532744266973</v>
      </c>
      <c r="W175" s="3">
        <f>0</f>
        <v>0</v>
      </c>
      <c r="Y175" s="3">
        <f t="shared" si="59"/>
        <v>-5197.855828840115</v>
      </c>
      <c r="Z175" s="3">
        <f t="shared" si="60"/>
        <v>-14.856344358892686</v>
      </c>
      <c r="AA175" s="3">
        <f t="shared" si="61"/>
        <v>-9.904343937008692</v>
      </c>
      <c r="AB175" s="3">
        <f t="shared" si="62"/>
        <v>-4.95220627876624</v>
      </c>
      <c r="AC175" s="3">
        <f t="shared" si="63"/>
        <v>0</v>
      </c>
    </row>
    <row r="176" spans="1:29" ht="12.75">
      <c r="A176" s="10">
        <f t="shared" si="49"/>
        <v>1.1069749810462457</v>
      </c>
      <c r="B176" s="3">
        <f t="shared" si="44"/>
        <v>30</v>
      </c>
      <c r="C176" s="11">
        <f t="shared" si="50"/>
        <v>0.00010161369338738461</v>
      </c>
      <c r="D176" s="3">
        <f t="shared" si="51"/>
        <v>-6.07919658874403</v>
      </c>
      <c r="E176" s="11">
        <f t="shared" si="52"/>
        <v>-2.923823735954904E-07</v>
      </c>
      <c r="F176" s="3">
        <f t="shared" si="53"/>
        <v>-6.079196284267051</v>
      </c>
      <c r="G176" s="11">
        <f t="shared" si="54"/>
        <v>-1.9492383323336786E-07</v>
      </c>
      <c r="H176" s="3">
        <f t="shared" si="55"/>
        <v>-6.079196178056106</v>
      </c>
      <c r="I176" s="11">
        <f t="shared" si="56"/>
        <v>-9.746259188518053E-08</v>
      </c>
      <c r="J176" s="3">
        <f t="shared" si="57"/>
        <v>-6.079196168145885</v>
      </c>
      <c r="K176" s="1">
        <f>0</f>
        <v>0</v>
      </c>
      <c r="L176" s="10">
        <f t="shared" si="58"/>
        <v>1.1069749810462457</v>
      </c>
      <c r="N176" s="9">
        <f t="shared" si="45"/>
        <v>0.00010162326143151637</v>
      </c>
      <c r="O176" s="9">
        <f t="shared" si="46"/>
        <v>-2.4365308335524477E-07</v>
      </c>
      <c r="P176" s="9">
        <f t="shared" si="47"/>
        <v>-1.4619320052761436E-07</v>
      </c>
      <c r="Q176" s="9">
        <f t="shared" si="48"/>
        <v>-4.873129193244412E-08</v>
      </c>
      <c r="S176" s="10">
        <f t="shared" si="64"/>
        <v>0.037304382694792124</v>
      </c>
      <c r="T176" s="10">
        <f t="shared" si="64"/>
        <v>4.307894701505449</v>
      </c>
      <c r="U176" s="10">
        <f t="shared" si="64"/>
        <v>6.461767435681563</v>
      </c>
      <c r="V176" s="10">
        <f t="shared" si="64"/>
        <v>12.923445330793822</v>
      </c>
      <c r="W176" s="3">
        <f>0</f>
        <v>0</v>
      </c>
      <c r="Y176" s="3">
        <f t="shared" si="59"/>
        <v>5163.164290690585</v>
      </c>
      <c r="Z176" s="3">
        <f t="shared" si="60"/>
        <v>-14.856444837807752</v>
      </c>
      <c r="AA176" s="3">
        <f t="shared" si="61"/>
        <v>-9.904410927356368</v>
      </c>
      <c r="AB176" s="3">
        <f t="shared" si="62"/>
        <v>-4.952239775217033</v>
      </c>
      <c r="AC176" s="3">
        <f t="shared" si="63"/>
        <v>0</v>
      </c>
    </row>
    <row r="177" spans="1:29" ht="12.75">
      <c r="A177" s="10">
        <f t="shared" si="49"/>
        <v>1.114025777103865</v>
      </c>
      <c r="B177" s="3">
        <f t="shared" si="44"/>
        <v>30</v>
      </c>
      <c r="C177" s="11">
        <f t="shared" si="50"/>
        <v>0.00010163281473100498</v>
      </c>
      <c r="D177" s="3">
        <f t="shared" si="51"/>
        <v>29.93779891507841</v>
      </c>
      <c r="E177" s="11">
        <f t="shared" si="52"/>
        <v>0.00010163282422968218</v>
      </c>
      <c r="F177" s="3">
        <f t="shared" si="53"/>
        <v>-6.113668279708691</v>
      </c>
      <c r="G177" s="11">
        <f t="shared" si="54"/>
        <v>-1.9492245065153657E-07</v>
      </c>
      <c r="H177" s="3">
        <f t="shared" si="55"/>
        <v>-6.113668890020674</v>
      </c>
      <c r="I177" s="11">
        <f t="shared" si="56"/>
        <v>-9.746190057538837E-08</v>
      </c>
      <c r="J177" s="3">
        <f t="shared" si="57"/>
        <v>-6.113669118956275</v>
      </c>
      <c r="K177" s="1">
        <f>0</f>
        <v>0</v>
      </c>
      <c r="L177" s="10">
        <f t="shared" si="58"/>
        <v>1.114025777103865</v>
      </c>
      <c r="N177" s="9">
        <f t="shared" si="45"/>
        <v>0.00010164236279854639</v>
      </c>
      <c r="O177" s="9">
        <f t="shared" si="46"/>
        <v>0.00010164238109209598</v>
      </c>
      <c r="P177" s="9">
        <f t="shared" si="47"/>
        <v>-1.4619115070158548E-07</v>
      </c>
      <c r="Q177" s="9">
        <f t="shared" si="48"/>
        <v>-4.873060864319704E-08</v>
      </c>
      <c r="S177" s="10">
        <f t="shared" si="64"/>
        <v>0.037302444090722905</v>
      </c>
      <c r="T177" s="10">
        <f t="shared" si="64"/>
        <v>0.03730244312778349</v>
      </c>
      <c r="U177" s="10">
        <f t="shared" si="64"/>
        <v>6.461813268894845</v>
      </c>
      <c r="V177" s="10">
        <f t="shared" si="64"/>
        <v>12.923536998453212</v>
      </c>
      <c r="W177" s="3">
        <f>0</f>
        <v>0</v>
      </c>
      <c r="Y177" s="3">
        <f t="shared" si="59"/>
        <v>5164.135878626025</v>
      </c>
      <c r="Z177" s="3">
        <f t="shared" si="60"/>
        <v>5164.1363612699415</v>
      </c>
      <c r="AA177" s="3">
        <f t="shared" si="61"/>
        <v>-9.904340676026038</v>
      </c>
      <c r="AB177" s="3">
        <f t="shared" si="62"/>
        <v>-4.95220464859272</v>
      </c>
      <c r="AC177" s="3">
        <f t="shared" si="63"/>
        <v>0</v>
      </c>
    </row>
    <row r="178" spans="1:29" ht="12.75">
      <c r="A178" s="10">
        <f t="shared" si="49"/>
        <v>1.1210765731614845</v>
      </c>
      <c r="B178" s="3">
        <f t="shared" si="44"/>
        <v>30</v>
      </c>
      <c r="C178" s="11">
        <f t="shared" si="50"/>
        <v>0.00010165189614946562</v>
      </c>
      <c r="D178" s="3">
        <f t="shared" si="51"/>
        <v>29.937792444568757</v>
      </c>
      <c r="E178" s="11">
        <f t="shared" si="52"/>
        <v>0.0001016519049448791</v>
      </c>
      <c r="F178" s="3">
        <f t="shared" si="53"/>
        <v>29.87558536727545</v>
      </c>
      <c r="G178" s="11">
        <f t="shared" si="54"/>
        <v>0.00010165193132941086</v>
      </c>
      <c r="H178" s="3">
        <f t="shared" si="55"/>
        <v>-6.148141118635261</v>
      </c>
      <c r="I178" s="11">
        <f t="shared" si="56"/>
        <v>-9.745985877090404E-08</v>
      </c>
      <c r="J178" s="3">
        <f t="shared" si="57"/>
        <v>-6.148141586401753</v>
      </c>
      <c r="K178" s="1">
        <f>0</f>
        <v>0</v>
      </c>
      <c r="L178" s="10">
        <f t="shared" si="58"/>
        <v>1.1210765731614845</v>
      </c>
      <c r="N178" s="9">
        <f t="shared" si="45"/>
        <v>0.0001016614235937025</v>
      </c>
      <c r="O178" s="9">
        <f t="shared" si="46"/>
        <v>0.00010166144048118012</v>
      </c>
      <c r="P178" s="9">
        <f t="shared" si="47"/>
        <v>0.00010166147425276206</v>
      </c>
      <c r="Q178" s="9">
        <f t="shared" si="48"/>
        <v>-4.872925012821006E-08</v>
      </c>
      <c r="S178" s="10">
        <f t="shared" si="64"/>
        <v>0.03730050984474219</v>
      </c>
      <c r="T178" s="10">
        <f t="shared" si="64"/>
        <v>0.037300508953239865</v>
      </c>
      <c r="U178" s="10">
        <f t="shared" si="64"/>
        <v>0.0373005062789065</v>
      </c>
      <c r="V178" s="10">
        <f t="shared" si="64"/>
        <v>12.923807749264155</v>
      </c>
      <c r="W178" s="3">
        <f>0</f>
        <v>0</v>
      </c>
      <c r="Y178" s="3">
        <f t="shared" si="59"/>
        <v>5165.105437896311</v>
      </c>
      <c r="Z178" s="3">
        <f t="shared" si="60"/>
        <v>5165.105884806204</v>
      </c>
      <c r="AA178" s="3">
        <f t="shared" si="61"/>
        <v>5165.107225449061</v>
      </c>
      <c r="AB178" s="3">
        <f t="shared" si="62"/>
        <v>-4.952100901040096</v>
      </c>
      <c r="AC178" s="3">
        <f t="shared" si="63"/>
        <v>0</v>
      </c>
    </row>
    <row r="179" spans="1:29" ht="12.75">
      <c r="A179" s="10">
        <f t="shared" si="49"/>
        <v>1.1281273692191038</v>
      </c>
      <c r="B179" s="3">
        <f t="shared" si="44"/>
        <v>30</v>
      </c>
      <c r="C179" s="11">
        <f t="shared" si="50"/>
        <v>0.00010167093635035261</v>
      </c>
      <c r="D179" s="3">
        <f t="shared" si="51"/>
        <v>29.937786471393004</v>
      </c>
      <c r="E179" s="11">
        <f t="shared" si="52"/>
        <v>0.00010167094444295767</v>
      </c>
      <c r="F179" s="3">
        <f t="shared" si="53"/>
        <v>29.87557342211708</v>
      </c>
      <c r="G179" s="11">
        <f t="shared" si="54"/>
        <v>0.00010167096871910825</v>
      </c>
      <c r="H179" s="3">
        <f t="shared" si="55"/>
        <v>29.813361331474873</v>
      </c>
      <c r="I179" s="11">
        <f t="shared" si="56"/>
        <v>0.00010167100917381317</v>
      </c>
      <c r="J179" s="3">
        <f t="shared" si="57"/>
        <v>-6.182613092821605</v>
      </c>
      <c r="K179" s="1">
        <f>0</f>
        <v>0</v>
      </c>
      <c r="L179" s="10">
        <f t="shared" si="58"/>
        <v>1.1281273692191038</v>
      </c>
      <c r="N179" s="9">
        <f t="shared" si="45"/>
        <v>0.00010168044252705333</v>
      </c>
      <c r="O179" s="9">
        <f t="shared" si="46"/>
        <v>0.00010168045800941306</v>
      </c>
      <c r="P179" s="9">
        <f t="shared" si="47"/>
        <v>0.00010168048897084984</v>
      </c>
      <c r="Q179" s="9">
        <f t="shared" si="48"/>
        <v>0.00010168053540480198</v>
      </c>
      <c r="S179" s="10">
        <f t="shared" si="64"/>
        <v>0.03729858008603638</v>
      </c>
      <c r="T179" s="10">
        <f t="shared" si="64"/>
        <v>0.037298579265901945</v>
      </c>
      <c r="U179" s="10">
        <f t="shared" si="64"/>
        <v>0.03729857680566762</v>
      </c>
      <c r="V179" s="10">
        <f t="shared" si="64"/>
        <v>0.037298572705840284</v>
      </c>
      <c r="W179" s="3">
        <f>0</f>
        <v>0</v>
      </c>
      <c r="Y179" s="3">
        <f t="shared" si="59"/>
        <v>5166.072902831696</v>
      </c>
      <c r="Z179" s="3">
        <f t="shared" si="60"/>
        <v>5166.0733140307</v>
      </c>
      <c r="AA179" s="3">
        <f t="shared" si="61"/>
        <v>5166.0745475431295</v>
      </c>
      <c r="AB179" s="3">
        <f t="shared" si="62"/>
        <v>5166.076603115374</v>
      </c>
      <c r="AC179" s="3">
        <f t="shared" si="63"/>
        <v>0</v>
      </c>
    </row>
    <row r="182" spans="1:8" ht="12.75">
      <c r="A182" s="2"/>
      <c r="B182" s="2"/>
      <c r="C182" s="2"/>
      <c r="D182" s="2"/>
      <c r="E182" s="2"/>
      <c r="F182" s="2"/>
      <c r="G182" s="2"/>
      <c r="H182" s="2"/>
    </row>
    <row r="183" spans="1:8" ht="12.75">
      <c r="A183" s="2"/>
      <c r="B183" s="13"/>
      <c r="C183" s="13"/>
      <c r="D183" s="2"/>
      <c r="E183" s="2"/>
      <c r="F183" s="2"/>
      <c r="G183" s="2"/>
      <c r="H183" s="2"/>
    </row>
    <row r="184" spans="1:8" ht="12.75">
      <c r="A184" s="2"/>
      <c r="B184" s="13"/>
      <c r="C184" s="13"/>
      <c r="D184" s="2"/>
      <c r="E184" s="2"/>
      <c r="F184" s="2"/>
      <c r="G184" s="2"/>
      <c r="H184" s="2"/>
    </row>
    <row r="185" spans="1:8" ht="12.75">
      <c r="A185" s="2"/>
      <c r="B185" s="13"/>
      <c r="C185" s="13"/>
      <c r="D185" s="2"/>
      <c r="E185" s="2"/>
      <c r="F185" s="2"/>
      <c r="G185" s="2"/>
      <c r="H185" s="2"/>
    </row>
    <row r="186" spans="1:8" ht="12.75">
      <c r="A186" s="2"/>
      <c r="B186" s="13"/>
      <c r="C186" s="14"/>
      <c r="D186" s="13"/>
      <c r="E186" s="14"/>
      <c r="F186" s="13"/>
      <c r="G186" s="14"/>
      <c r="H186" s="2"/>
    </row>
    <row r="187" spans="6:8" ht="12.75">
      <c r="F187" s="27" t="s">
        <v>64</v>
      </c>
      <c r="G187" s="27"/>
      <c r="H187" s="2"/>
    </row>
    <row r="188" spans="1:8" ht="12.75">
      <c r="A188" t="s">
        <v>16</v>
      </c>
      <c r="B188" t="s">
        <v>62</v>
      </c>
      <c r="C188" t="s">
        <v>67</v>
      </c>
      <c r="D188" t="s">
        <v>16</v>
      </c>
      <c r="F188" s="20" t="s">
        <v>65</v>
      </c>
      <c r="G188" s="20" t="s">
        <v>66</v>
      </c>
      <c r="H188" s="2"/>
    </row>
    <row r="189" spans="1:8" ht="12.75">
      <c r="A189">
        <v>0</v>
      </c>
      <c r="B189">
        <v>29.71</v>
      </c>
      <c r="C189" s="12">
        <v>29.720962250489748</v>
      </c>
      <c r="D189">
        <v>0</v>
      </c>
      <c r="F189" s="19">
        <v>0</v>
      </c>
      <c r="G189" s="21">
        <v>29.71</v>
      </c>
      <c r="H189" s="2"/>
    </row>
    <row r="190" spans="1:8" ht="12.75">
      <c r="A190" s="17">
        <v>0.014101592115238818</v>
      </c>
      <c r="B190" s="12">
        <v>71.7</v>
      </c>
      <c r="C190" s="12">
        <v>70.11301529912174</v>
      </c>
      <c r="D190" s="17">
        <v>0.014101592115238818</v>
      </c>
      <c r="F190" s="19">
        <v>0.014</v>
      </c>
      <c r="G190" s="21">
        <v>71.7</v>
      </c>
      <c r="H190" s="2"/>
    </row>
    <row r="191" spans="1:8" ht="12.75">
      <c r="A191" s="17">
        <v>0.028203184230477636</v>
      </c>
      <c r="B191" s="12">
        <v>71.3</v>
      </c>
      <c r="C191" s="12">
        <v>70.18274452565856</v>
      </c>
      <c r="D191" s="17">
        <v>0.028203184230477636</v>
      </c>
      <c r="F191" s="19">
        <v>0.028</v>
      </c>
      <c r="G191" s="21">
        <v>71.3</v>
      </c>
      <c r="H191" s="2"/>
    </row>
    <row r="192" spans="1:8" ht="12.75">
      <c r="A192" s="17">
        <v>0.04230477634571646</v>
      </c>
      <c r="B192" s="12">
        <v>72</v>
      </c>
      <c r="C192" s="12">
        <v>70.25247359580383</v>
      </c>
      <c r="D192" s="17">
        <v>0.04230477634571646</v>
      </c>
      <c r="F192" s="19">
        <v>0.042</v>
      </c>
      <c r="G192" s="21">
        <v>72</v>
      </c>
      <c r="H192" s="2"/>
    </row>
    <row r="193" spans="1:8" ht="12.75">
      <c r="A193" s="17">
        <v>0.05640636846095527</v>
      </c>
      <c r="B193" s="12">
        <v>36</v>
      </c>
      <c r="C193" s="12">
        <v>70.32220240529871</v>
      </c>
      <c r="D193" s="17">
        <v>0.05640636846095527</v>
      </c>
      <c r="F193" s="19">
        <v>0.056</v>
      </c>
      <c r="G193" s="21">
        <v>36</v>
      </c>
      <c r="H193" s="2"/>
    </row>
    <row r="194" spans="1:8" ht="12.75">
      <c r="A194" s="17">
        <v>0.07050796057619409</v>
      </c>
      <c r="B194" s="12">
        <v>-3.7</v>
      </c>
      <c r="C194" s="12">
        <v>-9.87169057524253</v>
      </c>
      <c r="D194" s="17">
        <v>0.07050796057619409</v>
      </c>
      <c r="F194" s="19">
        <v>0.071</v>
      </c>
      <c r="G194" s="21">
        <v>-3.7</v>
      </c>
      <c r="H194" s="2"/>
    </row>
    <row r="195" spans="1:8" ht="12.75">
      <c r="A195" s="17">
        <v>0.0846095526914329</v>
      </c>
      <c r="B195" s="12">
        <v>-5.3</v>
      </c>
      <c r="C195" s="12">
        <v>-9.941414394849065</v>
      </c>
      <c r="D195" s="17">
        <v>0.0846095526914329</v>
      </c>
      <c r="F195" s="19">
        <v>0.085</v>
      </c>
      <c r="G195" s="21">
        <v>-5.3</v>
      </c>
      <c r="H195" s="2"/>
    </row>
    <row r="196" spans="1:8" ht="12.75">
      <c r="A196" s="17">
        <v>0.09871114480667172</v>
      </c>
      <c r="B196" s="12">
        <v>-6.4</v>
      </c>
      <c r="C196" s="12">
        <v>-10.011138118471619</v>
      </c>
      <c r="D196" s="17">
        <v>0.09871114480667172</v>
      </c>
      <c r="F196" s="19">
        <v>0.099</v>
      </c>
      <c r="G196" s="21">
        <v>-6.4</v>
      </c>
      <c r="H196" s="2"/>
    </row>
    <row r="197" spans="1:8" ht="12.75">
      <c r="A197" s="17">
        <v>0.11281273692191053</v>
      </c>
      <c r="B197" s="12">
        <v>-6</v>
      </c>
      <c r="C197" s="12">
        <v>-10.080861434583777</v>
      </c>
      <c r="D197" s="17">
        <v>0.11281273692191053</v>
      </c>
      <c r="F197" s="19">
        <v>0.113</v>
      </c>
      <c r="G197" s="21">
        <v>-6</v>
      </c>
      <c r="H197" s="2"/>
    </row>
    <row r="198" spans="1:8" ht="12.75">
      <c r="A198" s="17">
        <v>0.12691432903714936</v>
      </c>
      <c r="B198" s="12">
        <v>65.5</v>
      </c>
      <c r="C198" s="12">
        <v>69.63325155994845</v>
      </c>
      <c r="D198" s="17">
        <v>0.12691432903714936</v>
      </c>
      <c r="F198" s="19">
        <v>0.127</v>
      </c>
      <c r="G198" s="21">
        <v>65.5</v>
      </c>
      <c r="H198" s="2"/>
    </row>
    <row r="199" spans="1:8" ht="12.75">
      <c r="A199" s="17">
        <v>0.14101592115238817</v>
      </c>
      <c r="B199" s="12">
        <v>69.1</v>
      </c>
      <c r="C199" s="12">
        <v>69.70296512339635</v>
      </c>
      <c r="D199" s="17">
        <v>0.14101592115238817</v>
      </c>
      <c r="F199" s="19">
        <v>0.141</v>
      </c>
      <c r="G199" s="21">
        <v>69.1</v>
      </c>
      <c r="H199" s="2"/>
    </row>
    <row r="200" spans="1:8" ht="12.75">
      <c r="A200" s="17">
        <v>0.155117513267627</v>
      </c>
      <c r="B200" s="12">
        <v>68.8</v>
      </c>
      <c r="C200" s="12">
        <v>69.77267865897971</v>
      </c>
      <c r="D200" s="17">
        <v>0.155117513267627</v>
      </c>
      <c r="F200" s="19">
        <v>0.155</v>
      </c>
      <c r="G200" s="21">
        <v>68.8</v>
      </c>
      <c r="H200" s="2"/>
    </row>
    <row r="201" spans="1:8" ht="12.75">
      <c r="A201" s="17">
        <v>0.1692191053828658</v>
      </c>
      <c r="B201" s="12">
        <v>68</v>
      </c>
      <c r="C201" s="12">
        <v>69.84239164916787</v>
      </c>
      <c r="D201" s="17">
        <v>0.1692191053828658</v>
      </c>
      <c r="F201" s="19">
        <v>0.169</v>
      </c>
      <c r="G201" s="21">
        <v>68</v>
      </c>
      <c r="H201" s="2"/>
    </row>
    <row r="202" spans="1:8" ht="12.75">
      <c r="A202" s="17">
        <v>0.18332069749810462</v>
      </c>
      <c r="B202" s="12">
        <v>-0.1999999999999993</v>
      </c>
      <c r="C202" s="12">
        <v>-9.397646808040468</v>
      </c>
      <c r="D202" s="17">
        <v>0.18332069749810462</v>
      </c>
      <c r="F202" s="19">
        <v>0.183</v>
      </c>
      <c r="G202" s="21">
        <v>-0.1999999999999993</v>
      </c>
      <c r="H202" s="2"/>
    </row>
    <row r="203" spans="1:8" ht="12.75">
      <c r="A203" s="17">
        <v>0.19742228961334343</v>
      </c>
      <c r="B203" s="12">
        <v>-3.1</v>
      </c>
      <c r="C203" s="12">
        <v>-9.467345439468222</v>
      </c>
      <c r="D203" s="17">
        <v>0.19742228961334343</v>
      </c>
      <c r="F203" s="19">
        <v>0.197</v>
      </c>
      <c r="G203" s="21">
        <v>-3.1</v>
      </c>
      <c r="H203" s="2"/>
    </row>
    <row r="204" spans="1:8" ht="12.75">
      <c r="A204" s="17">
        <v>0.21152388172858225</v>
      </c>
      <c r="B204" s="12">
        <v>-4.2</v>
      </c>
      <c r="C204" s="12">
        <v>-9.53704411833052</v>
      </c>
      <c r="D204" s="17">
        <v>0.21152388172858225</v>
      </c>
      <c r="F204" s="19">
        <v>0.212</v>
      </c>
      <c r="G204" s="21">
        <v>-4.2</v>
      </c>
      <c r="H204" s="2"/>
    </row>
    <row r="205" spans="1:8" ht="12.75">
      <c r="A205" s="17">
        <v>0.22562547384382106</v>
      </c>
      <c r="B205" s="12">
        <v>-3.7</v>
      </c>
      <c r="C205" s="12">
        <v>-9.606742122363475</v>
      </c>
      <c r="D205" s="17">
        <v>0.22562547384382106</v>
      </c>
      <c r="F205" s="19">
        <v>0.226</v>
      </c>
      <c r="G205" s="21">
        <v>-3.7</v>
      </c>
      <c r="H205" s="2"/>
    </row>
    <row r="206" spans="1:8" ht="12.75">
      <c r="A206" s="17">
        <v>0.23972706595905988</v>
      </c>
      <c r="B206" s="12">
        <v>58</v>
      </c>
      <c r="C206" s="12">
        <v>69.16482608982675</v>
      </c>
      <c r="D206" s="17">
        <v>0.23972706595905988</v>
      </c>
      <c r="F206" s="19">
        <v>0.24</v>
      </c>
      <c r="G206" s="21">
        <v>58</v>
      </c>
      <c r="H206" s="2"/>
    </row>
    <row r="207" spans="1:8" ht="12.75">
      <c r="A207" s="17">
        <v>0.2538286580742987</v>
      </c>
      <c r="B207" s="12">
        <v>66</v>
      </c>
      <c r="C207" s="12">
        <v>69.23450528060584</v>
      </c>
      <c r="D207" s="17">
        <v>0.2538286580742987</v>
      </c>
      <c r="F207" s="19">
        <v>0.254</v>
      </c>
      <c r="G207" s="21">
        <v>66</v>
      </c>
      <c r="H207" s="2"/>
    </row>
    <row r="208" spans="1:8" ht="12.75">
      <c r="A208" s="17">
        <v>0.26793025018953753</v>
      </c>
      <c r="B208" s="12">
        <v>66.6</v>
      </c>
      <c r="C208" s="12">
        <v>69.30418460079414</v>
      </c>
      <c r="D208" s="17">
        <v>0.26793025018953753</v>
      </c>
      <c r="F208" s="19">
        <v>0.268</v>
      </c>
      <c r="G208" s="21">
        <v>66.6</v>
      </c>
      <c r="H208" s="2"/>
    </row>
    <row r="209" spans="1:8" ht="12.75">
      <c r="A209" s="17">
        <v>0.28203184230477635</v>
      </c>
      <c r="B209" s="12">
        <v>66.4</v>
      </c>
      <c r="C209" s="12">
        <v>69.37386312467265</v>
      </c>
      <c r="D209" s="17">
        <v>0.28203184230477635</v>
      </c>
      <c r="F209" s="19">
        <v>0.282</v>
      </c>
      <c r="G209" s="21">
        <v>66.4</v>
      </c>
      <c r="H209" s="2"/>
    </row>
    <row r="210" spans="1:8" ht="12.75">
      <c r="A210" s="17">
        <v>0.29613343442001516</v>
      </c>
      <c r="B210" s="12">
        <v>7</v>
      </c>
      <c r="C210" s="12">
        <v>-8.934740355437482</v>
      </c>
      <c r="D210" s="17">
        <v>0.29613343442001516</v>
      </c>
      <c r="F210" s="19">
        <v>0.296</v>
      </c>
      <c r="G210" s="21">
        <v>7</v>
      </c>
      <c r="H210" s="2"/>
    </row>
    <row r="211" spans="1:8" ht="12.75">
      <c r="A211" s="17">
        <v>0.310235026535254</v>
      </c>
      <c r="B211" s="12">
        <v>2.3</v>
      </c>
      <c r="C211" s="12">
        <v>-9.004395758278335</v>
      </c>
      <c r="D211" s="17">
        <v>0.310235026535254</v>
      </c>
      <c r="F211" s="19">
        <v>0.31</v>
      </c>
      <c r="G211" s="21">
        <v>2.3</v>
      </c>
      <c r="H211" s="2"/>
    </row>
    <row r="212" spans="1:8" ht="12.75">
      <c r="A212" s="17">
        <v>0.3243366186504928</v>
      </c>
      <c r="B212" s="12">
        <v>-1.3</v>
      </c>
      <c r="C212" s="12">
        <v>-9.074051378700961</v>
      </c>
      <c r="D212" s="17">
        <v>0.3243366186504928</v>
      </c>
      <c r="F212" s="19">
        <v>0.324</v>
      </c>
      <c r="G212" s="21">
        <v>-1.3</v>
      </c>
      <c r="H212" s="2"/>
    </row>
    <row r="213" spans="1:8" ht="12.75">
      <c r="A213" s="17">
        <v>0.3384382107657316</v>
      </c>
      <c r="B213" s="12">
        <v>0.5</v>
      </c>
      <c r="C213" s="12">
        <v>-9.143706088815584</v>
      </c>
      <c r="D213" s="17">
        <v>0.3384382107657316</v>
      </c>
      <c r="F213" s="19">
        <v>0.338</v>
      </c>
      <c r="G213" s="21">
        <v>0.5</v>
      </c>
      <c r="H213" s="2"/>
    </row>
    <row r="214" spans="1:8" ht="12.75">
      <c r="A214" s="17">
        <v>0.3525398028809704</v>
      </c>
      <c r="B214" s="12">
        <v>43.8</v>
      </c>
      <c r="C214" s="12">
        <v>68.7073417003897</v>
      </c>
      <c r="D214" s="17">
        <v>0.3525398028809704</v>
      </c>
      <c r="F214" s="19">
        <v>0.353</v>
      </c>
      <c r="G214" s="21">
        <v>43.8</v>
      </c>
      <c r="H214" s="2"/>
    </row>
    <row r="215" spans="1:8" ht="12.75">
      <c r="A215" s="17">
        <v>0.36664139499620924</v>
      </c>
      <c r="B215" s="12">
        <v>63</v>
      </c>
      <c r="C215" s="12">
        <v>68.77696912367625</v>
      </c>
      <c r="D215" s="17">
        <v>0.36664139499620924</v>
      </c>
      <c r="F215" s="19">
        <v>0.367</v>
      </c>
      <c r="G215" s="21">
        <v>63</v>
      </c>
      <c r="H215" s="2"/>
    </row>
    <row r="216" spans="1:8" ht="12.75">
      <c r="A216" s="17">
        <v>0.38074298711144805</v>
      </c>
      <c r="B216" s="12">
        <v>64.8</v>
      </c>
      <c r="C216" s="12">
        <v>68.84659685846273</v>
      </c>
      <c r="D216" s="17">
        <v>0.38074298711144805</v>
      </c>
      <c r="F216" s="19">
        <v>0.381</v>
      </c>
      <c r="G216" s="21">
        <v>64.8</v>
      </c>
      <c r="H216" s="2"/>
    </row>
    <row r="217" spans="1:8" ht="12.75">
      <c r="A217" s="17">
        <v>0.39484457922668686</v>
      </c>
      <c r="B217" s="12">
        <v>64</v>
      </c>
      <c r="C217" s="12">
        <v>68.91622357597832</v>
      </c>
      <c r="D217" s="17">
        <v>0.39484457922668686</v>
      </c>
      <c r="F217" s="19">
        <v>0.395</v>
      </c>
      <c r="G217" s="21">
        <v>64</v>
      </c>
      <c r="H217" s="2"/>
    </row>
    <row r="218" spans="1:8" ht="12.75">
      <c r="A218" s="17">
        <v>0.4089461713419257</v>
      </c>
      <c r="B218" s="12">
        <v>53.2</v>
      </c>
      <c r="C218" s="12">
        <v>-8.482583332350869</v>
      </c>
      <c r="D218" s="17">
        <v>0.4089461713419257</v>
      </c>
      <c r="F218" s="19">
        <v>0.409</v>
      </c>
      <c r="G218" s="21">
        <v>53.2</v>
      </c>
      <c r="H218" s="2"/>
    </row>
    <row r="219" spans="1:8" ht="12.75">
      <c r="A219" s="17">
        <v>0.4230477634571645</v>
      </c>
      <c r="B219" s="12">
        <v>2.3</v>
      </c>
      <c r="C219" s="12">
        <v>-8.55217873469439</v>
      </c>
      <c r="D219" s="17">
        <v>0.4230477634571645</v>
      </c>
      <c r="F219" s="19">
        <v>0.423</v>
      </c>
      <c r="G219" s="21">
        <v>2.3</v>
      </c>
      <c r="H219" s="2"/>
    </row>
    <row r="220" spans="1:8" ht="12.75">
      <c r="A220" s="17">
        <v>0.4371493555724033</v>
      </c>
      <c r="B220" s="12">
        <v>-0.6</v>
      </c>
      <c r="C220" s="12">
        <v>-8.621774547772972</v>
      </c>
      <c r="D220" s="17">
        <v>0.4371493555724033</v>
      </c>
      <c r="F220" s="19">
        <v>0.437</v>
      </c>
      <c r="G220" s="21">
        <v>-0.6</v>
      </c>
      <c r="H220" s="2"/>
    </row>
    <row r="221" spans="1:8" ht="12.75">
      <c r="A221" s="17">
        <v>0.4512509476876421</v>
      </c>
      <c r="B221" s="12">
        <v>0.7000000000000011</v>
      </c>
      <c r="C221" s="12">
        <v>-8.691369243229516</v>
      </c>
      <c r="D221" s="17">
        <v>0.4512509476876421</v>
      </c>
      <c r="F221" s="19">
        <v>0.451</v>
      </c>
      <c r="G221" s="21">
        <v>0.7000000000000011</v>
      </c>
      <c r="H221" s="2"/>
    </row>
    <row r="222" spans="1:8" ht="12.75">
      <c r="A222" s="17">
        <v>0.46535253980288094</v>
      </c>
      <c r="B222" s="12">
        <v>54</v>
      </c>
      <c r="C222" s="12">
        <v>68.26041953905323</v>
      </c>
      <c r="D222" s="17">
        <v>0.46535253980288094</v>
      </c>
      <c r="F222" s="19">
        <v>0.465</v>
      </c>
      <c r="G222" s="21">
        <v>54</v>
      </c>
      <c r="H222" s="2"/>
    </row>
    <row r="223" spans="1:8" ht="12.75">
      <c r="A223" s="17">
        <v>0.47945413191811975</v>
      </c>
      <c r="B223" s="12">
        <v>58.3</v>
      </c>
      <c r="C223" s="12">
        <v>68.32997902405553</v>
      </c>
      <c r="D223" s="17">
        <v>0.47945413191811975</v>
      </c>
      <c r="F223" s="19">
        <v>0.479</v>
      </c>
      <c r="G223" s="21">
        <v>58.3</v>
      </c>
      <c r="H223" s="2"/>
    </row>
    <row r="224" spans="1:8" ht="12.75">
      <c r="A224" s="17">
        <v>0.49355572403335857</v>
      </c>
      <c r="B224" s="12">
        <v>62</v>
      </c>
      <c r="C224" s="12">
        <v>68.39953902393925</v>
      </c>
      <c r="D224" s="17">
        <v>0.49355572403335857</v>
      </c>
      <c r="F224" s="19">
        <v>0.494</v>
      </c>
      <c r="G224" s="21">
        <v>62</v>
      </c>
      <c r="H224" s="2"/>
    </row>
    <row r="225" spans="1:8" ht="12.75">
      <c r="A225" s="17">
        <v>0.5076573161485974</v>
      </c>
      <c r="B225" s="12">
        <v>62.8</v>
      </c>
      <c r="C225" s="12">
        <v>68.4690978120599</v>
      </c>
      <c r="D225" s="17">
        <v>0.5076573161485974</v>
      </c>
      <c r="F225" s="19">
        <v>0.508</v>
      </c>
      <c r="G225" s="21">
        <v>62.8</v>
      </c>
      <c r="H225" s="2"/>
    </row>
    <row r="226" spans="1:8" ht="12.75">
      <c r="A226" s="17">
        <v>0.5217589082638363</v>
      </c>
      <c r="B226" s="12">
        <v>24.4</v>
      </c>
      <c r="C226" s="12">
        <v>-8.040805657312426</v>
      </c>
      <c r="D226" s="17">
        <v>0.5217589082638363</v>
      </c>
      <c r="F226" s="19">
        <v>0.522</v>
      </c>
      <c r="G226" s="21">
        <v>24.4</v>
      </c>
      <c r="H226" s="2"/>
    </row>
    <row r="227" spans="1:8" ht="12.75">
      <c r="A227" s="17">
        <v>0.5358605003790752</v>
      </c>
      <c r="B227" s="12">
        <v>8.5</v>
      </c>
      <c r="C227" s="12">
        <v>-8.1103254685298</v>
      </c>
      <c r="D227" s="17">
        <v>0.5358605003790752</v>
      </c>
      <c r="F227" s="19">
        <v>0.536</v>
      </c>
      <c r="G227" s="21">
        <v>8.5</v>
      </c>
      <c r="H227" s="2"/>
    </row>
    <row r="228" spans="1:8" ht="12.75">
      <c r="A228" s="17">
        <v>0.549962092494314</v>
      </c>
      <c r="B228" s="12">
        <v>2.7</v>
      </c>
      <c r="C228" s="12">
        <v>-8.179845903301866</v>
      </c>
      <c r="D228" s="17">
        <v>0.549962092494314</v>
      </c>
      <c r="F228" s="19">
        <v>0.55</v>
      </c>
      <c r="G228" s="21">
        <v>2.7</v>
      </c>
      <c r="H228" s="2"/>
    </row>
    <row r="229" spans="1:8" ht="12.75">
      <c r="A229" s="17">
        <v>0.5640636846095529</v>
      </c>
      <c r="B229" s="12">
        <v>2.7</v>
      </c>
      <c r="C229" s="13">
        <v>-8.249365037999015</v>
      </c>
      <c r="D229" s="17">
        <v>0.5640636846095529</v>
      </c>
      <c r="F229" s="19">
        <v>0.564</v>
      </c>
      <c r="G229" s="21">
        <v>2.7</v>
      </c>
      <c r="H229" s="2"/>
    </row>
    <row r="230" spans="1:8" ht="12.75">
      <c r="A230" s="17">
        <v>0.5781652767247918</v>
      </c>
      <c r="B230" s="12">
        <v>34.4</v>
      </c>
      <c r="C230" s="12">
        <v>67.82369804310622</v>
      </c>
      <c r="D230" s="17">
        <v>0.5781652767247918</v>
      </c>
      <c r="F230" s="19">
        <v>0.578</v>
      </c>
      <c r="G230" s="21">
        <v>34.4</v>
      </c>
      <c r="H230" s="2"/>
    </row>
    <row r="231" spans="1:8" ht="12.75">
      <c r="A231" s="17">
        <v>0.5922668688400307</v>
      </c>
      <c r="B231" s="12">
        <v>52.3</v>
      </c>
      <c r="C231" s="12">
        <v>67.89317455920538</v>
      </c>
      <c r="D231" s="17">
        <v>0.5922668688400307</v>
      </c>
      <c r="F231" s="19">
        <v>0.592</v>
      </c>
      <c r="G231" s="21">
        <v>52.3</v>
      </c>
      <c r="H231" s="2"/>
    </row>
    <row r="232" spans="1:8" ht="12.75">
      <c r="A232" s="17">
        <v>0.6063684609552695</v>
      </c>
      <c r="B232" s="12">
        <v>61.7</v>
      </c>
      <c r="C232" s="12">
        <v>67.96265181169538</v>
      </c>
      <c r="D232" s="17">
        <v>0.6063684609552695</v>
      </c>
      <c r="F232" s="19">
        <v>0.606</v>
      </c>
      <c r="G232" s="21">
        <v>61.7</v>
      </c>
      <c r="H232" s="2"/>
    </row>
    <row r="233" spans="1:8" ht="12.75">
      <c r="A233" s="17">
        <v>0.6204700530705084</v>
      </c>
      <c r="B233" s="12">
        <v>62.4</v>
      </c>
      <c r="C233" s="12">
        <v>68.03212768126691</v>
      </c>
      <c r="D233" s="17">
        <v>0.6204700530705084</v>
      </c>
      <c r="F233" s="19">
        <v>0.62</v>
      </c>
      <c r="G233" s="21">
        <v>62.4</v>
      </c>
      <c r="H233" s="2"/>
    </row>
    <row r="234" spans="1:8" ht="12.75">
      <c r="A234" s="17">
        <v>0.6345716451857473</v>
      </c>
      <c r="B234" s="12">
        <v>56.6</v>
      </c>
      <c r="C234" s="12">
        <v>-7.609054042671776</v>
      </c>
      <c r="D234" s="17">
        <v>0.6345716451857473</v>
      </c>
      <c r="F234" s="19">
        <v>0.635</v>
      </c>
      <c r="G234" s="21">
        <v>56.6</v>
      </c>
      <c r="H234" s="2"/>
    </row>
    <row r="235" spans="1:8" ht="12.75">
      <c r="A235" s="17">
        <v>0.6486732373009861</v>
      </c>
      <c r="B235" s="12">
        <v>16.8</v>
      </c>
      <c r="C235" s="12">
        <v>-7.678483772769474</v>
      </c>
      <c r="D235" s="17">
        <v>0.6486732373009861</v>
      </c>
      <c r="F235" s="19">
        <v>0.649</v>
      </c>
      <c r="G235" s="21">
        <v>16.8</v>
      </c>
      <c r="H235" s="2"/>
    </row>
    <row r="236" spans="1:8" ht="12.75">
      <c r="A236" s="17">
        <v>0.662774829416225</v>
      </c>
      <c r="B236" s="12">
        <v>3.2</v>
      </c>
      <c r="C236" s="12">
        <v>-7.747914355912546</v>
      </c>
      <c r="D236" s="17">
        <v>0.662774829416225</v>
      </c>
      <c r="F236" s="19">
        <v>0.663</v>
      </c>
      <c r="G236" s="21">
        <v>3.2</v>
      </c>
      <c r="H236" s="2"/>
    </row>
    <row r="237" spans="1:8" ht="12.75">
      <c r="A237" s="17">
        <v>0.6768764215314639</v>
      </c>
      <c r="B237" s="12">
        <v>3.6</v>
      </c>
      <c r="C237" s="12">
        <v>-7.81734347841964</v>
      </c>
      <c r="D237" s="17">
        <v>0.6768764215314639</v>
      </c>
      <c r="F237" s="19">
        <v>0.677</v>
      </c>
      <c r="G237" s="21">
        <v>3.6</v>
      </c>
      <c r="H237" s="2"/>
    </row>
    <row r="238" spans="1:8" ht="12.75">
      <c r="A238" s="17">
        <v>0.6909780136467027</v>
      </c>
      <c r="B238" s="12">
        <v>7.9</v>
      </c>
      <c r="C238" s="12">
        <v>67.39683196458061</v>
      </c>
      <c r="D238" s="17">
        <v>0.6909780136467027</v>
      </c>
      <c r="F238" s="19">
        <v>0.691</v>
      </c>
      <c r="G238" s="21">
        <v>7.9</v>
      </c>
      <c r="H238" s="2"/>
    </row>
    <row r="239" spans="1:8" ht="12.75">
      <c r="A239" s="17">
        <v>0.7050796057619416</v>
      </c>
      <c r="B239" s="12">
        <v>35.1</v>
      </c>
      <c r="C239" s="12">
        <v>67.4662115437595</v>
      </c>
      <c r="D239" s="17">
        <v>0.7050796057619416</v>
      </c>
      <c r="F239" s="19">
        <v>0.705</v>
      </c>
      <c r="G239" s="21">
        <v>35.1</v>
      </c>
      <c r="H239" s="2"/>
    </row>
    <row r="240" spans="1:8" ht="12.75">
      <c r="A240" s="17">
        <v>0.7191811978771805</v>
      </c>
      <c r="B240" s="12">
        <v>56.6</v>
      </c>
      <c r="C240" s="12">
        <v>67.53559209613039</v>
      </c>
      <c r="D240" s="17">
        <v>0.7191811978771805</v>
      </c>
      <c r="F240" s="19">
        <v>0.719</v>
      </c>
      <c r="G240" s="21">
        <v>56.6</v>
      </c>
      <c r="H240" s="2"/>
    </row>
    <row r="241" spans="1:8" ht="12.75">
      <c r="A241" s="17">
        <v>0.7332827899924194</v>
      </c>
      <c r="B241" s="12">
        <v>60</v>
      </c>
      <c r="C241" s="12">
        <v>67.60497111494942</v>
      </c>
      <c r="D241" s="17">
        <v>0.7332827899924194</v>
      </c>
      <c r="F241" s="19">
        <v>0.733</v>
      </c>
      <c r="G241" s="21">
        <v>60</v>
      </c>
      <c r="H241" s="2"/>
    </row>
    <row r="242" spans="1:8" ht="12.75">
      <c r="A242" s="17">
        <v>0.7473843821076582</v>
      </c>
      <c r="B242" s="12">
        <v>58.8</v>
      </c>
      <c r="C242" s="12">
        <v>-7.186991052753321</v>
      </c>
      <c r="D242" s="17">
        <v>0.7473843821076582</v>
      </c>
      <c r="F242" s="19">
        <v>0.747</v>
      </c>
      <c r="G242" s="21">
        <v>58.8</v>
      </c>
      <c r="H242" s="2"/>
    </row>
    <row r="243" spans="1:8" ht="12.75">
      <c r="A243" s="17">
        <v>0.7614859742228971</v>
      </c>
      <c r="B243" s="12">
        <v>33.3</v>
      </c>
      <c r="C243" s="12">
        <v>-7.25631723774635</v>
      </c>
      <c r="D243" s="17">
        <v>0.7614859742228971</v>
      </c>
      <c r="F243" s="19">
        <v>0.761</v>
      </c>
      <c r="G243" s="21">
        <v>33.3</v>
      </c>
      <c r="H243" s="2"/>
    </row>
    <row r="244" spans="1:8" ht="12.75">
      <c r="A244" s="17">
        <v>0.775587566338136</v>
      </c>
      <c r="B244" s="12">
        <v>7.4</v>
      </c>
      <c r="C244" s="12">
        <v>-7.3256445192612185</v>
      </c>
      <c r="D244" s="17">
        <v>0.775587566338136</v>
      </c>
      <c r="F244" s="19">
        <v>0.776</v>
      </c>
      <c r="G244" s="21">
        <v>7.4</v>
      </c>
      <c r="H244" s="2"/>
    </row>
    <row r="245" spans="1:8" ht="12.75">
      <c r="A245" s="17">
        <v>0.7896891584533748</v>
      </c>
      <c r="B245" s="12">
        <v>5.4</v>
      </c>
      <c r="C245" s="12">
        <v>-7.394970198802464</v>
      </c>
      <c r="D245" s="17">
        <v>0.7896891584533748</v>
      </c>
      <c r="F245" s="19">
        <v>0.79</v>
      </c>
      <c r="G245" s="21">
        <v>5.4</v>
      </c>
      <c r="H245" s="2"/>
    </row>
    <row r="246" spans="1:8" ht="12.75">
      <c r="A246" s="17">
        <v>0.8037907505686137</v>
      </c>
      <c r="B246" s="12">
        <v>8.3</v>
      </c>
      <c r="C246" s="12">
        <v>66.97949146037718</v>
      </c>
      <c r="D246" s="17">
        <v>0.8037907505686137</v>
      </c>
      <c r="F246" s="19">
        <v>0.804</v>
      </c>
      <c r="G246" s="21">
        <v>8.3</v>
      </c>
      <c r="H246" s="2"/>
    </row>
    <row r="247" spans="1:8" ht="12.75">
      <c r="A247" s="17">
        <v>0.8178923426838526</v>
      </c>
      <c r="B247" s="12">
        <v>35.6</v>
      </c>
      <c r="C247" s="12">
        <v>67.04876112541356</v>
      </c>
      <c r="D247" s="17">
        <v>0.8178923426838526</v>
      </c>
      <c r="F247" s="19">
        <v>0.818</v>
      </c>
      <c r="G247" s="21">
        <v>35.6</v>
      </c>
      <c r="H247" s="2"/>
    </row>
    <row r="248" spans="1:8" ht="12.75">
      <c r="A248" s="17">
        <v>0.8319939347990915</v>
      </c>
      <c r="B248" s="12">
        <v>50.7</v>
      </c>
      <c r="C248" s="12">
        <v>67.11803201319259</v>
      </c>
      <c r="D248" s="17">
        <v>0.8319939347990915</v>
      </c>
      <c r="F248" s="19">
        <v>0.832</v>
      </c>
      <c r="G248" s="21">
        <v>50.7</v>
      </c>
      <c r="H248" s="2"/>
    </row>
    <row r="249" spans="1:8" ht="12.75">
      <c r="A249" s="17">
        <v>0.8460955269143303</v>
      </c>
      <c r="B249" s="12">
        <v>58.1</v>
      </c>
      <c r="C249" s="12">
        <v>67.18730123477877</v>
      </c>
      <c r="D249" s="17">
        <v>0.8460955269143303</v>
      </c>
      <c r="F249" s="19">
        <v>0.846</v>
      </c>
      <c r="G249" s="21">
        <v>58.1</v>
      </c>
      <c r="H249" s="2"/>
    </row>
    <row r="250" spans="1:8" ht="12.75">
      <c r="A250" s="17">
        <v>0.8601971190295692</v>
      </c>
      <c r="B250" s="12">
        <v>55.4</v>
      </c>
      <c r="C250" s="12">
        <v>-6.774294224691612</v>
      </c>
      <c r="D250" s="17">
        <v>0.8601971190295692</v>
      </c>
      <c r="F250" s="19">
        <v>0.86</v>
      </c>
      <c r="G250" s="21">
        <v>55.4</v>
      </c>
      <c r="H250" s="2"/>
    </row>
    <row r="251" spans="1:8" ht="12.75">
      <c r="A251" s="17">
        <v>0.8742987111448081</v>
      </c>
      <c r="B251" s="12">
        <v>33.8</v>
      </c>
      <c r="C251" s="12">
        <v>-6.843504357497615</v>
      </c>
      <c r="D251" s="17">
        <v>0.8742987111448081</v>
      </c>
      <c r="F251" s="19">
        <v>0.874</v>
      </c>
      <c r="G251" s="21">
        <v>33.8</v>
      </c>
      <c r="H251" s="2"/>
    </row>
    <row r="252" spans="1:8" ht="12.75">
      <c r="A252" s="17">
        <v>0.8884003032600469</v>
      </c>
      <c r="B252" s="12">
        <v>15</v>
      </c>
      <c r="C252" s="12">
        <v>-6.91271584188144</v>
      </c>
      <c r="D252" s="17">
        <v>0.8884003032600469</v>
      </c>
      <c r="F252" s="19">
        <v>0.888</v>
      </c>
      <c r="G252" s="21">
        <v>15</v>
      </c>
      <c r="H252" s="2"/>
    </row>
    <row r="253" spans="1:8" ht="12.75">
      <c r="A253" s="17">
        <v>0.9025018953752858</v>
      </c>
      <c r="B253" s="12">
        <v>7.2</v>
      </c>
      <c r="C253" s="12">
        <v>-6.981925599779534</v>
      </c>
      <c r="D253" s="17">
        <v>0.9025018953752858</v>
      </c>
      <c r="F253" s="19">
        <v>0.903</v>
      </c>
      <c r="G253" s="21">
        <v>7.2</v>
      </c>
      <c r="H253" s="2"/>
    </row>
    <row r="254" spans="1:8" ht="12.75">
      <c r="A254" s="2"/>
      <c r="B254" s="13"/>
      <c r="C254" s="12"/>
      <c r="D254" s="2"/>
      <c r="E254" s="2"/>
      <c r="F254" s="2"/>
      <c r="G254" s="2"/>
      <c r="H254" s="2"/>
    </row>
    <row r="255" spans="1:8" ht="12.75">
      <c r="A255" s="2"/>
      <c r="B255" s="13"/>
      <c r="D255" s="2"/>
      <c r="E255" s="2"/>
      <c r="F255" s="2"/>
      <c r="G255" s="2"/>
      <c r="H255" s="2"/>
    </row>
    <row r="256" spans="1:8" ht="12.75">
      <c r="A256" s="2"/>
      <c r="B256" s="13"/>
      <c r="C256" s="12"/>
      <c r="D256" s="2"/>
      <c r="E256" s="2"/>
      <c r="F256" s="2"/>
      <c r="G256" s="2"/>
      <c r="H256" s="2"/>
    </row>
    <row r="257" spans="1:8" ht="12.75">
      <c r="A257" s="2"/>
      <c r="B257" s="13"/>
      <c r="D257" s="2"/>
      <c r="E257" s="2"/>
      <c r="F257" s="2"/>
      <c r="G257" s="2"/>
      <c r="H257" s="2"/>
    </row>
    <row r="258" spans="1:8" ht="12.75">
      <c r="A258" s="2"/>
      <c r="B258" s="13"/>
      <c r="C258" s="12"/>
      <c r="D258" s="2"/>
      <c r="E258" s="2"/>
      <c r="F258" s="2"/>
      <c r="G258" s="2"/>
      <c r="H258" s="2"/>
    </row>
    <row r="259" spans="1:8" ht="12.75">
      <c r="A259" s="2"/>
      <c r="B259" s="13"/>
      <c r="D259" s="2"/>
      <c r="E259" s="2"/>
      <c r="F259" s="2"/>
      <c r="G259" s="2"/>
      <c r="H259" s="2"/>
    </row>
    <row r="260" spans="1:8" ht="12.75">
      <c r="A260" s="2"/>
      <c r="B260" s="13"/>
      <c r="C260" s="12"/>
      <c r="D260" s="2"/>
      <c r="E260" s="2"/>
      <c r="F260" s="2"/>
      <c r="G260" s="2"/>
      <c r="H260" s="2"/>
    </row>
    <row r="261" spans="1:8" ht="12.75">
      <c r="A261" s="2"/>
      <c r="B261" s="13"/>
      <c r="D261" s="2"/>
      <c r="E261" s="2"/>
      <c r="F261" s="2"/>
      <c r="G261" s="2"/>
      <c r="H261" s="2"/>
    </row>
    <row r="262" spans="1:8" ht="12.75">
      <c r="A262" s="2"/>
      <c r="B262" s="13"/>
      <c r="C262" s="12"/>
      <c r="D262" s="2"/>
      <c r="E262" s="2"/>
      <c r="F262" s="2"/>
      <c r="G262" s="2"/>
      <c r="H262" s="2"/>
    </row>
    <row r="263" spans="1:8" ht="12.75">
      <c r="A263" s="2"/>
      <c r="B263" s="13"/>
      <c r="D263" s="2"/>
      <c r="E263" s="2"/>
      <c r="F263" s="2"/>
      <c r="G263" s="2"/>
      <c r="H263" s="2"/>
    </row>
    <row r="264" spans="1:8" ht="12.75">
      <c r="A264" s="2"/>
      <c r="B264" s="13"/>
      <c r="C264" s="12"/>
      <c r="D264" s="2"/>
      <c r="E264" s="2"/>
      <c r="F264" s="2"/>
      <c r="G264" s="2"/>
      <c r="H264" s="2"/>
    </row>
    <row r="265" spans="1:8" ht="12.75">
      <c r="A265" s="2"/>
      <c r="B265" s="13"/>
      <c r="D265" s="2"/>
      <c r="E265" s="2"/>
      <c r="F265" s="2"/>
      <c r="G265" s="2"/>
      <c r="H265" s="2"/>
    </row>
    <row r="266" spans="1:8" ht="12.75">
      <c r="A266" s="2"/>
      <c r="B266" s="13"/>
      <c r="C266" s="12"/>
      <c r="D266" s="2"/>
      <c r="E266" s="2"/>
      <c r="F266" s="2"/>
      <c r="G266" s="2"/>
      <c r="H266" s="2"/>
    </row>
    <row r="267" spans="1:8" ht="12.75">
      <c r="A267" s="2"/>
      <c r="B267" s="13"/>
      <c r="D267" s="2"/>
      <c r="E267" s="2"/>
      <c r="F267" s="2"/>
      <c r="G267" s="2"/>
      <c r="H267" s="2"/>
    </row>
    <row r="268" spans="1:8" ht="12.75">
      <c r="A268" s="2"/>
      <c r="B268" s="13"/>
      <c r="C268" s="12"/>
      <c r="D268" s="2"/>
      <c r="E268" s="2"/>
      <c r="F268" s="2"/>
      <c r="G268" s="2"/>
      <c r="H268" s="2"/>
    </row>
    <row r="269" spans="1:8" ht="12.75">
      <c r="A269" s="2"/>
      <c r="B269" s="13"/>
      <c r="D269" s="2"/>
      <c r="E269" s="2"/>
      <c r="F269" s="2"/>
      <c r="G269" s="2"/>
      <c r="H269" s="2"/>
    </row>
    <row r="270" spans="1:8" ht="12.75">
      <c r="A270" s="2"/>
      <c r="B270" s="13"/>
      <c r="D270" s="2"/>
      <c r="E270" s="2"/>
      <c r="F270" s="2"/>
      <c r="G270" s="2"/>
      <c r="H270" s="2"/>
    </row>
    <row r="271" spans="1:8" ht="12.75">
      <c r="A271" s="2"/>
      <c r="B271" s="13"/>
      <c r="D271" s="2"/>
      <c r="E271" s="2"/>
      <c r="F271" s="2"/>
      <c r="G271" s="2"/>
      <c r="H271" s="2"/>
    </row>
    <row r="272" spans="1:8" ht="12.75">
      <c r="A272" s="2"/>
      <c r="B272" s="13"/>
      <c r="D272" s="2"/>
      <c r="E272" s="2"/>
      <c r="F272" s="2"/>
      <c r="G272" s="2"/>
      <c r="H272" s="2"/>
    </row>
    <row r="273" spans="1:8" ht="12.75">
      <c r="A273" s="2"/>
      <c r="B273" s="13"/>
      <c r="D273" s="2"/>
      <c r="E273" s="2"/>
      <c r="F273" s="2"/>
      <c r="G273" s="2"/>
      <c r="H273" s="2"/>
    </row>
    <row r="274" spans="1:8" ht="12.75">
      <c r="A274" s="2"/>
      <c r="B274" s="13"/>
      <c r="D274" s="2"/>
      <c r="E274" s="2"/>
      <c r="F274" s="2"/>
      <c r="G274" s="2"/>
      <c r="H274" s="2"/>
    </row>
    <row r="275" spans="1:8" ht="12.75">
      <c r="A275" s="2"/>
      <c r="B275" s="13"/>
      <c r="D275" s="2"/>
      <c r="E275" s="2"/>
      <c r="F275" s="2"/>
      <c r="G275" s="2"/>
      <c r="H275" s="2"/>
    </row>
    <row r="276" spans="1:8" ht="12.75">
      <c r="A276" s="2"/>
      <c r="B276" s="13"/>
      <c r="D276" s="2"/>
      <c r="E276" s="2"/>
      <c r="F276" s="2"/>
      <c r="G276" s="2"/>
      <c r="H276" s="2"/>
    </row>
    <row r="277" spans="1:8" ht="12.75">
      <c r="A277" s="2"/>
      <c r="B277" s="13"/>
      <c r="D277" s="2"/>
      <c r="E277" s="2"/>
      <c r="F277" s="2"/>
      <c r="G277" s="2"/>
      <c r="H277" s="2"/>
    </row>
    <row r="278" spans="1:8" ht="12.75">
      <c r="A278" s="2"/>
      <c r="B278" s="13"/>
      <c r="D278" s="2"/>
      <c r="E278" s="2"/>
      <c r="F278" s="2"/>
      <c r="G278" s="2"/>
      <c r="H278" s="2"/>
    </row>
    <row r="279" spans="1:8" ht="12.75">
      <c r="A279" s="2"/>
      <c r="B279" s="13"/>
      <c r="D279" s="2"/>
      <c r="E279" s="2"/>
      <c r="F279" s="2"/>
      <c r="G279" s="2"/>
      <c r="H279" s="2"/>
    </row>
    <row r="280" spans="1:8" ht="12.75">
      <c r="A280" s="2"/>
      <c r="B280" s="13"/>
      <c r="D280" s="2"/>
      <c r="E280" s="2"/>
      <c r="F280" s="2"/>
      <c r="G280" s="2"/>
      <c r="H280" s="2"/>
    </row>
    <row r="281" spans="1:8" ht="12.75">
      <c r="A281" s="2"/>
      <c r="B281" s="13"/>
      <c r="D281" s="2"/>
      <c r="E281" s="2"/>
      <c r="F281" s="2"/>
      <c r="G281" s="2"/>
      <c r="H281" s="2"/>
    </row>
    <row r="282" spans="1:8" ht="12.75">
      <c r="A282" s="2"/>
      <c r="B282" s="13"/>
      <c r="D282" s="2"/>
      <c r="E282" s="2"/>
      <c r="F282" s="2"/>
      <c r="G282" s="2"/>
      <c r="H282" s="2"/>
    </row>
    <row r="283" spans="1:8" ht="12.75">
      <c r="A283" s="2"/>
      <c r="B283" s="13"/>
      <c r="D283" s="2"/>
      <c r="E283" s="2"/>
      <c r="F283" s="2"/>
      <c r="G283" s="2"/>
      <c r="H283" s="2"/>
    </row>
    <row r="284" spans="1:8" ht="12.75">
      <c r="A284" s="2"/>
      <c r="B284" s="13"/>
      <c r="D284" s="2"/>
      <c r="E284" s="2"/>
      <c r="F284" s="2"/>
      <c r="G284" s="2"/>
      <c r="H284" s="2"/>
    </row>
    <row r="285" spans="1:8" ht="12.75">
      <c r="A285" s="2"/>
      <c r="B285" s="13"/>
      <c r="D285" s="2"/>
      <c r="E285" s="2"/>
      <c r="F285" s="2"/>
      <c r="G285" s="2"/>
      <c r="H285" s="2"/>
    </row>
    <row r="286" spans="1:8" ht="12.75">
      <c r="A286" s="2"/>
      <c r="B286" s="13"/>
      <c r="D286" s="2"/>
      <c r="E286" s="2"/>
      <c r="F286" s="2"/>
      <c r="G286" s="2"/>
      <c r="H286" s="2"/>
    </row>
    <row r="287" spans="1:8" ht="12.75">
      <c r="A287" s="2"/>
      <c r="B287" s="13"/>
      <c r="D287" s="2"/>
      <c r="E287" s="2"/>
      <c r="F287" s="2"/>
      <c r="G287" s="2"/>
      <c r="H287" s="2"/>
    </row>
    <row r="288" spans="1:8" ht="12.75">
      <c r="A288" s="2"/>
      <c r="B288" s="13"/>
      <c r="D288" s="2"/>
      <c r="E288" s="2"/>
      <c r="F288" s="2"/>
      <c r="G288" s="2"/>
      <c r="H288" s="2"/>
    </row>
    <row r="289" spans="1:8" ht="12.75">
      <c r="A289" s="2"/>
      <c r="B289" s="13"/>
      <c r="C289" s="13"/>
      <c r="D289" s="2"/>
      <c r="E289" s="2"/>
      <c r="F289" s="2"/>
      <c r="G289" s="2"/>
      <c r="H289" s="2"/>
    </row>
    <row r="290" spans="1:8" ht="12.75">
      <c r="A290" s="2"/>
      <c r="B290" s="13"/>
      <c r="C290" s="13"/>
      <c r="D290" s="2"/>
      <c r="E290" s="2"/>
      <c r="F290" s="2"/>
      <c r="G290" s="2"/>
      <c r="H290" s="2"/>
    </row>
    <row r="291" spans="1:8" ht="12.75">
      <c r="A291" s="2"/>
      <c r="B291" s="13"/>
      <c r="C291" s="13"/>
      <c r="D291" s="2"/>
      <c r="E291" s="2"/>
      <c r="F291" s="2"/>
      <c r="G291" s="2"/>
      <c r="H291" s="2"/>
    </row>
    <row r="292" spans="1:8" ht="12.75">
      <c r="A292" s="2"/>
      <c r="B292" s="13"/>
      <c r="C292" s="13"/>
      <c r="D292" s="2"/>
      <c r="E292" s="2"/>
      <c r="F292" s="2"/>
      <c r="G292" s="2"/>
      <c r="H292" s="2"/>
    </row>
    <row r="293" spans="1:8" ht="12.75">
      <c r="A293" s="2"/>
      <c r="B293" s="13"/>
      <c r="D293" s="2"/>
      <c r="E293" s="2"/>
      <c r="F293" s="2"/>
      <c r="G293" s="2"/>
      <c r="H293" s="2"/>
    </row>
    <row r="294" spans="1:8" ht="12.75">
      <c r="A294" s="2"/>
      <c r="B294" s="13"/>
      <c r="D294" s="2"/>
      <c r="E294" s="2"/>
      <c r="F294" s="2"/>
      <c r="G294" s="2"/>
      <c r="H294" s="2"/>
    </row>
    <row r="295" spans="1:8" ht="12.75">
      <c r="A295" s="2"/>
      <c r="B295" s="13"/>
      <c r="D295" s="2"/>
      <c r="E295" s="2"/>
      <c r="F295" s="2"/>
      <c r="G295" s="2"/>
      <c r="H295" s="2"/>
    </row>
    <row r="296" spans="1:8" ht="12.75">
      <c r="A296" s="2"/>
      <c r="B296" s="13"/>
      <c r="D296" s="2"/>
      <c r="E296" s="2"/>
      <c r="F296" s="2"/>
      <c r="G296" s="2"/>
      <c r="H296" s="2"/>
    </row>
    <row r="297" spans="1:8" ht="12.75">
      <c r="A297" s="2"/>
      <c r="B297" s="13"/>
      <c r="D297" s="2"/>
      <c r="E297" s="2"/>
      <c r="F297" s="2"/>
      <c r="G297" s="2"/>
      <c r="H297" s="2"/>
    </row>
    <row r="298" spans="1:8" ht="12.75">
      <c r="A298" s="2"/>
      <c r="B298" s="13"/>
      <c r="D298" s="2"/>
      <c r="E298" s="2"/>
      <c r="F298" s="2"/>
      <c r="G298" s="2"/>
      <c r="H298" s="2"/>
    </row>
    <row r="299" spans="1:8" ht="12.75">
      <c r="A299" s="2"/>
      <c r="B299" s="13"/>
      <c r="D299" s="2"/>
      <c r="E299" s="2"/>
      <c r="F299" s="2"/>
      <c r="G299" s="2"/>
      <c r="H299" s="2"/>
    </row>
    <row r="300" spans="1:8" ht="12.75">
      <c r="A300" s="2"/>
      <c r="B300" s="13"/>
      <c r="D300" s="2"/>
      <c r="E300" s="2"/>
      <c r="F300" s="2"/>
      <c r="G300" s="2"/>
      <c r="H300" s="2"/>
    </row>
    <row r="301" spans="1:8" ht="12.75">
      <c r="A301" s="2"/>
      <c r="B301" s="13"/>
      <c r="D301" s="2"/>
      <c r="E301" s="2"/>
      <c r="F301" s="2"/>
      <c r="G301" s="2"/>
      <c r="H301" s="2"/>
    </row>
    <row r="302" spans="1:8" ht="12.75">
      <c r="A302" s="2"/>
      <c r="B302" s="13"/>
      <c r="D302" s="2"/>
      <c r="E302" s="2"/>
      <c r="F302" s="2"/>
      <c r="G302" s="2"/>
      <c r="H302" s="2"/>
    </row>
    <row r="303" spans="1:8" ht="12.75">
      <c r="A303" s="2"/>
      <c r="B303" s="13"/>
      <c r="D303" s="2"/>
      <c r="E303" s="2"/>
      <c r="F303" s="2"/>
      <c r="G303" s="2"/>
      <c r="H303" s="2"/>
    </row>
    <row r="304" spans="1:8" ht="12.75">
      <c r="A304" s="2"/>
      <c r="B304" s="13"/>
      <c r="D304" s="2"/>
      <c r="E304" s="2"/>
      <c r="F304" s="2"/>
      <c r="G304" s="2"/>
      <c r="H304" s="2"/>
    </row>
    <row r="305" spans="1:8" ht="12.75">
      <c r="A305" s="2"/>
      <c r="B305" s="13"/>
      <c r="D305" s="2"/>
      <c r="E305" s="2"/>
      <c r="F305" s="2"/>
      <c r="G305" s="2"/>
      <c r="H305" s="2"/>
    </row>
    <row r="306" spans="1:8" ht="12.75">
      <c r="A306" s="2"/>
      <c r="B306" s="13"/>
      <c r="D306" s="2"/>
      <c r="E306" s="2"/>
      <c r="F306" s="2"/>
      <c r="G306" s="2"/>
      <c r="H306" s="2"/>
    </row>
    <row r="307" spans="1:8" ht="12.75">
      <c r="A307" s="2"/>
      <c r="B307" s="13"/>
      <c r="D307" s="2"/>
      <c r="E307" s="2"/>
      <c r="F307" s="2"/>
      <c r="G307" s="2"/>
      <c r="H307" s="2"/>
    </row>
    <row r="308" spans="1:8" ht="12.75">
      <c r="A308" s="2"/>
      <c r="B308" s="13"/>
      <c r="D308" s="2"/>
      <c r="E308" s="2"/>
      <c r="F308" s="2"/>
      <c r="G308" s="2"/>
      <c r="H308" s="2"/>
    </row>
    <row r="309" spans="1:8" ht="12.75">
      <c r="A309" s="2"/>
      <c r="B309" s="13"/>
      <c r="D309" s="2"/>
      <c r="E309" s="2"/>
      <c r="F309" s="2"/>
      <c r="G309" s="2"/>
      <c r="H309" s="2"/>
    </row>
    <row r="310" spans="1:8" ht="12.75">
      <c r="A310" s="2"/>
      <c r="B310" s="13"/>
      <c r="D310" s="2"/>
      <c r="E310" s="2"/>
      <c r="F310" s="2"/>
      <c r="G310" s="2"/>
      <c r="H310" s="2"/>
    </row>
    <row r="311" spans="1:8" ht="12.75">
      <c r="A311" s="2"/>
      <c r="B311" s="13"/>
      <c r="D311" s="2"/>
      <c r="E311" s="2"/>
      <c r="F311" s="2"/>
      <c r="G311" s="2"/>
      <c r="H311" s="2"/>
    </row>
    <row r="312" spans="1:8" ht="12.75">
      <c r="A312" s="2"/>
      <c r="B312" s="13"/>
      <c r="D312" s="2"/>
      <c r="E312" s="2"/>
      <c r="F312" s="2"/>
      <c r="G312" s="2"/>
      <c r="H312" s="2"/>
    </row>
    <row r="313" spans="1:8" ht="12.75">
      <c r="A313" s="2"/>
      <c r="B313" s="13"/>
      <c r="D313" s="2"/>
      <c r="E313" s="2"/>
      <c r="F313" s="2"/>
      <c r="G313" s="2"/>
      <c r="H313" s="2"/>
    </row>
    <row r="314" spans="1:8" ht="12.75">
      <c r="A314" s="2"/>
      <c r="B314" s="13"/>
      <c r="D314" s="2"/>
      <c r="E314" s="2"/>
      <c r="F314" s="2"/>
      <c r="G314" s="2"/>
      <c r="H314" s="2"/>
    </row>
    <row r="315" spans="1:8" ht="12.75">
      <c r="A315" s="2"/>
      <c r="B315" s="13"/>
      <c r="D315" s="2"/>
      <c r="E315" s="2"/>
      <c r="F315" s="2"/>
      <c r="G315" s="2"/>
      <c r="H315" s="2"/>
    </row>
    <row r="316" spans="1:8" ht="12.75">
      <c r="A316" s="2"/>
      <c r="B316" s="13"/>
      <c r="D316" s="2"/>
      <c r="E316" s="2"/>
      <c r="F316" s="2"/>
      <c r="G316" s="2"/>
      <c r="H316" s="2"/>
    </row>
    <row r="317" spans="1:8" ht="12.75">
      <c r="A317" s="2"/>
      <c r="B317" s="13"/>
      <c r="D317" s="2"/>
      <c r="E317" s="2"/>
      <c r="F317" s="2"/>
      <c r="G317" s="2"/>
      <c r="H317" s="2"/>
    </row>
    <row r="318" spans="1:8" ht="12.75">
      <c r="A318" s="2"/>
      <c r="B318" s="13"/>
      <c r="D318" s="2"/>
      <c r="E318" s="2"/>
      <c r="F318" s="2"/>
      <c r="G318" s="2"/>
      <c r="H318" s="2"/>
    </row>
    <row r="319" spans="1:8" ht="12.75">
      <c r="A319" s="2"/>
      <c r="B319" s="13"/>
      <c r="D319" s="2"/>
      <c r="E319" s="2"/>
      <c r="F319" s="2"/>
      <c r="G319" s="2"/>
      <c r="H319" s="2"/>
    </row>
    <row r="320" spans="1:8" ht="12.75">
      <c r="A320" s="2"/>
      <c r="B320" s="13"/>
      <c r="D320" s="2"/>
      <c r="E320" s="2"/>
      <c r="F320" s="2"/>
      <c r="G320" s="2"/>
      <c r="H320" s="2"/>
    </row>
    <row r="321" spans="1:8" ht="12.75">
      <c r="A321" s="2"/>
      <c r="B321" s="13"/>
      <c r="D321" s="2"/>
      <c r="E321" s="2"/>
      <c r="F321" s="2"/>
      <c r="G321" s="2"/>
      <c r="H321" s="2"/>
    </row>
    <row r="322" spans="1:8" ht="12.75">
      <c r="A322" s="2"/>
      <c r="B322" s="13"/>
      <c r="D322" s="2"/>
      <c r="E322" s="2"/>
      <c r="F322" s="2"/>
      <c r="G322" s="2"/>
      <c r="H322" s="2"/>
    </row>
    <row r="323" spans="1:8" ht="12.75">
      <c r="A323" s="2"/>
      <c r="B323" s="13"/>
      <c r="D323" s="2"/>
      <c r="E323" s="2"/>
      <c r="F323" s="2"/>
      <c r="G323" s="2"/>
      <c r="H323" s="2"/>
    </row>
  </sheetData>
  <mergeCells count="8">
    <mergeCell ref="A1:G1"/>
    <mergeCell ref="A2:F2"/>
    <mergeCell ref="D6:J6"/>
    <mergeCell ref="G8:I8"/>
    <mergeCell ref="F187:G187"/>
    <mergeCell ref="G9:I9"/>
    <mergeCell ref="N17:P17"/>
    <mergeCell ref="S17:U17"/>
  </mergeCells>
  <printOptions/>
  <pageMargins left="0.75" right="0.75" top="1" bottom="1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991"/>
  <sheetViews>
    <sheetView workbookViewId="0" topLeftCell="A1">
      <selection activeCell="C8" sqref="C8"/>
    </sheetView>
  </sheetViews>
  <sheetFormatPr defaultColWidth="9.140625" defaultRowHeight="12.75"/>
  <cols>
    <col min="1" max="1" width="10.28125" style="0" customWidth="1"/>
    <col min="2" max="2" width="10.00390625" style="0" bestFit="1" customWidth="1"/>
    <col min="3" max="3" width="9.57421875" style="0" customWidth="1"/>
    <col min="4" max="4" width="9.00390625" style="0" customWidth="1"/>
    <col min="5" max="5" width="10.28125" style="0" customWidth="1"/>
    <col min="6" max="6" width="9.57421875" style="0" bestFit="1" customWidth="1"/>
    <col min="8" max="8" width="10.57421875" style="0" bestFit="1" customWidth="1"/>
    <col min="9" max="9" width="11.57421875" style="0" bestFit="1" customWidth="1"/>
    <col min="14" max="14" width="9.57421875" style="0" bestFit="1" customWidth="1"/>
    <col min="15" max="15" width="11.57421875" style="0" bestFit="1" customWidth="1"/>
    <col min="29" max="29" width="10.57421875" style="0" bestFit="1" customWidth="1"/>
  </cols>
  <sheetData>
    <row r="1" spans="1:11" ht="12.75">
      <c r="A1" s="23" t="s">
        <v>59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6" ht="12.75">
      <c r="A2" s="22" t="s">
        <v>77</v>
      </c>
      <c r="B2" s="22"/>
      <c r="C2" s="22"/>
      <c r="D2" s="22"/>
      <c r="E2" s="22"/>
      <c r="F2" s="22"/>
    </row>
    <row r="3" spans="1:5" ht="12.75">
      <c r="A3" s="1" t="s">
        <v>78</v>
      </c>
      <c r="B3" s="1"/>
      <c r="C3" s="1"/>
      <c r="D3" s="1"/>
      <c r="E3" s="1"/>
    </row>
    <row r="4" spans="1:5" ht="12.75">
      <c r="A4" s="1" t="s">
        <v>17</v>
      </c>
      <c r="B4" s="1">
        <v>37.2</v>
      </c>
      <c r="C4" s="2"/>
      <c r="D4" s="2"/>
      <c r="E4" s="2"/>
    </row>
    <row r="5" spans="1:2" ht="12.75">
      <c r="A5" s="1" t="s">
        <v>2</v>
      </c>
      <c r="B5" s="3">
        <v>30</v>
      </c>
    </row>
    <row r="6" spans="1:10" ht="12.75">
      <c r="A6" s="1" t="s">
        <v>1</v>
      </c>
      <c r="B6" s="10">
        <v>0.022</v>
      </c>
      <c r="D6" s="22" t="s">
        <v>74</v>
      </c>
      <c r="E6" s="22"/>
      <c r="F6" s="22"/>
      <c r="G6" s="22"/>
      <c r="H6" s="22"/>
      <c r="I6" s="22"/>
      <c r="J6" s="22"/>
    </row>
    <row r="7" spans="1:10" ht="12.75">
      <c r="A7" s="1" t="s">
        <v>3</v>
      </c>
      <c r="B7" s="3">
        <v>1319</v>
      </c>
      <c r="D7" s="1" t="s">
        <v>9</v>
      </c>
      <c r="E7" s="11">
        <f>B8</f>
        <v>0.036</v>
      </c>
      <c r="F7" s="1"/>
      <c r="G7" s="1" t="s">
        <v>10</v>
      </c>
      <c r="H7" s="3">
        <f>4*$B$9/(3.1415927*$B$6*0.000001139)</f>
        <v>5792.533560361677</v>
      </c>
      <c r="I7" s="1"/>
      <c r="J7" s="1"/>
    </row>
    <row r="8" spans="1:10" ht="12.75">
      <c r="A8" s="1" t="s">
        <v>4</v>
      </c>
      <c r="B8" s="11">
        <f>0.036</f>
        <v>0.036</v>
      </c>
      <c r="D8" s="1" t="s">
        <v>11</v>
      </c>
      <c r="E8" s="1">
        <v>0</v>
      </c>
      <c r="F8" s="4"/>
      <c r="G8" s="23" t="s">
        <v>14</v>
      </c>
      <c r="H8" s="24"/>
      <c r="I8" s="25"/>
      <c r="J8" s="5"/>
    </row>
    <row r="9" spans="1:10" ht="12.75">
      <c r="A9" s="1" t="s">
        <v>5</v>
      </c>
      <c r="B9" s="1">
        <v>0.000114</v>
      </c>
      <c r="D9" s="1" t="s">
        <v>12</v>
      </c>
      <c r="E9" s="1">
        <f>E8/B6</f>
        <v>0</v>
      </c>
      <c r="F9" s="4"/>
      <c r="G9" s="28" t="s">
        <v>15</v>
      </c>
      <c r="H9" s="26"/>
      <c r="I9" s="29"/>
      <c r="J9" s="5"/>
    </row>
    <row r="10" spans="1:10" ht="12.75">
      <c r="A10" s="1" t="s">
        <v>6</v>
      </c>
      <c r="B10" s="3">
        <f>$B$4/$B$12</f>
        <v>9.3</v>
      </c>
      <c r="D10" s="1" t="s">
        <v>13</v>
      </c>
      <c r="E10" s="1">
        <f>E9/3.7</f>
        <v>0</v>
      </c>
      <c r="F10" s="1"/>
      <c r="G10" s="6"/>
      <c r="H10" s="6"/>
      <c r="I10" s="6"/>
      <c r="J10" s="1"/>
    </row>
    <row r="11" spans="1:2" ht="12.75">
      <c r="A11" s="1" t="s">
        <v>7</v>
      </c>
      <c r="B11" s="1">
        <f>$B$10/$B$7</f>
        <v>0.007050796057619409</v>
      </c>
    </row>
    <row r="12" spans="1:4" ht="12.75">
      <c r="A12" s="1" t="s">
        <v>8</v>
      </c>
      <c r="B12" s="1">
        <v>4</v>
      </c>
      <c r="D12" t="s">
        <v>49</v>
      </c>
    </row>
    <row r="13" spans="1:5" ht="12.75">
      <c r="A13" s="7" t="s">
        <v>46</v>
      </c>
      <c r="B13" s="1">
        <f>(3.1415927/4)*($B$6^2)</f>
        <v>0.00038013271669999995</v>
      </c>
      <c r="D13" t="s">
        <v>50</v>
      </c>
      <c r="E13" s="17">
        <f>1+(0.0028*H7)*(E9^0.843)</f>
        <v>1</v>
      </c>
    </row>
    <row r="14" spans="1:5" ht="12.75">
      <c r="A14" s="7" t="s">
        <v>45</v>
      </c>
      <c r="B14" s="1">
        <f>$B$7/(9.81*$B$13)</f>
        <v>353704.46219832805</v>
      </c>
      <c r="D14" t="s">
        <v>51</v>
      </c>
      <c r="E14" s="12">
        <f>H7*B8/(32*E13)</f>
        <v>6.516600255406886</v>
      </c>
    </row>
    <row r="15" spans="1:6" ht="12.75">
      <c r="A15" s="7" t="s">
        <v>47</v>
      </c>
      <c r="B15" s="1">
        <f>$B$10/(4*9.81*$B$6*($B$13^2))</f>
        <v>74552252.59221004</v>
      </c>
      <c r="D15" t="s">
        <v>52</v>
      </c>
      <c r="E15" s="17">
        <f>2.50734031337</f>
        <v>2.50734031337</v>
      </c>
      <c r="F15" t="s">
        <v>53</v>
      </c>
    </row>
    <row r="16" spans="1:5" ht="12.75">
      <c r="A16" s="18" t="s">
        <v>55</v>
      </c>
      <c r="B16" s="17">
        <f>16*0.000001139*(-1+EXP(E15))/(E16*(B6^2)*E15)</f>
        <v>0.2453686984724383</v>
      </c>
      <c r="D16" t="s">
        <v>54</v>
      </c>
      <c r="E16" s="17">
        <f>(-1/E15)+((EXP(E15))/(-1+EXP(E15)))</f>
        <v>0.6898844745617174</v>
      </c>
    </row>
    <row r="17" spans="1:31" ht="12.75">
      <c r="A17" s="18" t="s">
        <v>56</v>
      </c>
      <c r="B17" s="12">
        <f>B16*B10/(9.81*B13)</f>
        <v>611.9245131626436</v>
      </c>
      <c r="N17" s="30" t="s">
        <v>18</v>
      </c>
      <c r="O17" s="30"/>
      <c r="P17" s="30"/>
      <c r="S17" s="22" t="s">
        <v>33</v>
      </c>
      <c r="T17" s="22"/>
      <c r="U17" s="22"/>
      <c r="Y17" s="8" t="s">
        <v>39</v>
      </c>
      <c r="Z17" s="8"/>
      <c r="AA17" s="8"/>
      <c r="AE17" t="s">
        <v>18</v>
      </c>
    </row>
    <row r="18" spans="1:29" ht="12.75">
      <c r="A18" s="1" t="s">
        <v>16</v>
      </c>
      <c r="B18" s="1" t="s">
        <v>19</v>
      </c>
      <c r="C18" s="1" t="s">
        <v>20</v>
      </c>
      <c r="D18" s="1" t="s">
        <v>21</v>
      </c>
      <c r="E18" s="1" t="s">
        <v>22</v>
      </c>
      <c r="F18" s="1" t="s">
        <v>23</v>
      </c>
      <c r="G18" s="1" t="s">
        <v>24</v>
      </c>
      <c r="H18" s="1" t="s">
        <v>25</v>
      </c>
      <c r="I18" s="1" t="s">
        <v>26</v>
      </c>
      <c r="J18" s="1" t="s">
        <v>27</v>
      </c>
      <c r="K18" s="1" t="s">
        <v>28</v>
      </c>
      <c r="L18" s="1" t="s">
        <v>16</v>
      </c>
      <c r="N18" s="1" t="s">
        <v>29</v>
      </c>
      <c r="O18" s="1" t="s">
        <v>30</v>
      </c>
      <c r="P18" s="1" t="s">
        <v>31</v>
      </c>
      <c r="Q18" s="1" t="s">
        <v>32</v>
      </c>
      <c r="S18" s="1" t="s">
        <v>34</v>
      </c>
      <c r="T18" s="1" t="s">
        <v>35</v>
      </c>
      <c r="U18" s="1" t="s">
        <v>36</v>
      </c>
      <c r="V18" s="1" t="s">
        <v>37</v>
      </c>
      <c r="W18" s="1" t="s">
        <v>38</v>
      </c>
      <c r="Y18" s="1" t="s">
        <v>40</v>
      </c>
      <c r="Z18" s="1" t="s">
        <v>41</v>
      </c>
      <c r="AA18" s="1" t="s">
        <v>42</v>
      </c>
      <c r="AB18" s="1" t="s">
        <v>43</v>
      </c>
      <c r="AC18" s="1" t="s">
        <v>44</v>
      </c>
    </row>
    <row r="19" spans="1:29" ht="12.75">
      <c r="A19" s="1">
        <f>0</f>
        <v>0</v>
      </c>
      <c r="B19" s="3">
        <f>$B$5</f>
        <v>30</v>
      </c>
      <c r="C19" s="1">
        <f>$B$9</f>
        <v>0.000114</v>
      </c>
      <c r="D19" s="3">
        <f>B19-((8*$B$8*$B$10*($B$9^2))/((3.1415927^2)*9.81*($B$6^5)))</f>
        <v>29.930240562622437</v>
      </c>
      <c r="E19" s="1">
        <f>$B$9</f>
        <v>0.000114</v>
      </c>
      <c r="F19" s="3">
        <f>D19-((8*$B$8*$B$10*($B$9^2))/((3.1415927^2)*9.81*($B$6^5)))</f>
        <v>29.860481125244874</v>
      </c>
      <c r="G19" s="1">
        <f>$B$9</f>
        <v>0.000114</v>
      </c>
      <c r="H19" s="3">
        <f>F19-((8*$B$8*$B$10*($B$9^2))/((3.1415927^2)*9.81*($B$6^5)))</f>
        <v>29.79072168786731</v>
      </c>
      <c r="I19" s="1">
        <f>$B$9</f>
        <v>0.000114</v>
      </c>
      <c r="J19" s="3">
        <f>H19-((8*$B$8*$B$10*($B$9^2))/((3.1415927^2)*9.81*($B$6^5)))</f>
        <v>29.720962250489748</v>
      </c>
      <c r="K19" s="1">
        <f>$B$9</f>
        <v>0.000114</v>
      </c>
      <c r="L19" s="1">
        <f>0</f>
        <v>0</v>
      </c>
      <c r="N19" s="9">
        <f>((B19-D19)+($B$14-$B$17)*(C19+E19))/((2*$B$14))</f>
        <v>0.00011390138751545577</v>
      </c>
      <c r="O19" s="9">
        <f>((D19-F19)+($B$14-$B$17)*(E19+G19))/(2*$B$14)</f>
        <v>0.00011390138751545577</v>
      </c>
      <c r="P19" s="9">
        <f>((F19-H19)+($B$14-$B$17)*(G19+I19))/(2*$B$14)</f>
        <v>0.00011390138751545577</v>
      </c>
      <c r="Q19" s="9">
        <f>((H19-J19)+($B$14-$B$17)*(I19+K19))/(2*$B$14)</f>
        <v>0.00011390138751545577</v>
      </c>
      <c r="S19" s="10">
        <f>$B$8</f>
        <v>0.036</v>
      </c>
      <c r="T19" s="10">
        <f>$B$8</f>
        <v>0.036</v>
      </c>
      <c r="U19" s="10">
        <f>$B$8</f>
        <v>0.036</v>
      </c>
      <c r="V19" s="10">
        <f>$B$8</f>
        <v>0.036</v>
      </c>
      <c r="W19" s="10">
        <f>$B$8</f>
        <v>0.036</v>
      </c>
      <c r="Y19" s="3">
        <f>4*$B$9/(3.1415927*$B$6*0.000001139)</f>
        <v>5792.533560361677</v>
      </c>
      <c r="Z19" s="3">
        <f>4*$B$9/(3.1415927*$B$6*0.000001139)</f>
        <v>5792.533560361677</v>
      </c>
      <c r="AA19" s="3">
        <f>4*$B$9/(3.1415927*$B$6*0.000001139)</f>
        <v>5792.533560361677</v>
      </c>
      <c r="AB19" s="3">
        <f>4*$B$9/(3.1415927*$B$6*0.000001139)</f>
        <v>5792.533560361677</v>
      </c>
      <c r="AC19" s="3">
        <f>4*$B$9/(3.1415927*$B$6*0.000001139)</f>
        <v>5792.533560361677</v>
      </c>
    </row>
    <row r="20" spans="1:29" ht="12.75">
      <c r="A20" s="10">
        <f>A19+$B$11</f>
        <v>0.007050796057619409</v>
      </c>
      <c r="B20" s="3">
        <f aca="true" t="shared" si="0" ref="B20:B83">$B$5</f>
        <v>30</v>
      </c>
      <c r="C20" s="9">
        <f>((B20-D19)+$B$14*E19-$B$17*(E19+N19))/$B$14</f>
        <v>0.000113802945634913</v>
      </c>
      <c r="D20" s="10">
        <f>(B19+$B$14*C19-$B$17*(C19+N19)-$B$14*E20)</f>
        <v>29.93024056262243</v>
      </c>
      <c r="E20" s="9">
        <f>((B19-F19)+$B$14*(C19+G19)-$B$17*(C19+N19+O19+G19))/(2*$B$14)</f>
        <v>0.000113802945634913</v>
      </c>
      <c r="F20" s="10">
        <f>(D19+$B$14*E19-$B$17*(E19+O19)-$B$14*G20)</f>
        <v>29.860481125244874</v>
      </c>
      <c r="G20" s="9">
        <f>((D19-H19)+$B$14*(E19+I19)-$B$17*(E19+O19+P19+I19))/(2*$B$14)</f>
        <v>0.000113802945634913</v>
      </c>
      <c r="H20" s="10">
        <f>(F19+$B$14*G19-$B$17*(G19+P19)-$B$14*I20)</f>
        <v>29.79072168786732</v>
      </c>
      <c r="I20" s="9">
        <f>((F19-J19)+$B$14*(G19+K19)-$B$17*(G19+P19+Q19+K19))/(2*$B$14)</f>
        <v>0.000113802945634913</v>
      </c>
      <c r="J20" s="3">
        <f>H19+$B$14*I19-$B$17*(I19+Q19)</f>
        <v>69.97357193287222</v>
      </c>
      <c r="K20" s="1">
        <f>0</f>
        <v>0</v>
      </c>
      <c r="L20" s="10">
        <f>L19+$B$11</f>
        <v>0.007050796057619409</v>
      </c>
      <c r="N20" s="9">
        <f aca="true" t="shared" si="1" ref="N20:N83">((B20-D20)+($B$14-$B$17)*(C20+E20))/((2*$B$14))</f>
        <v>0.00011370467406321923</v>
      </c>
      <c r="O20" s="9">
        <f aca="true" t="shared" si="2" ref="O20:O83">((D20-F20)+($B$14-$B$17)*(E20+G20))/(2*$B$14)</f>
        <v>0.00011370467406321922</v>
      </c>
      <c r="P20" s="9">
        <f aca="true" t="shared" si="3" ref="P20:P83">((F20-H20)+($B$14-$B$17)*(G20+I20))/(2*$B$14)</f>
        <v>0.00011370467406321922</v>
      </c>
      <c r="Q20" s="9">
        <f aca="true" t="shared" si="4" ref="Q20:Q83">((H20-J20)+($B$14-$B$17)*(I20+K20))/(2*$B$14)</f>
        <v>1.705170366011947E-10</v>
      </c>
      <c r="S20" s="10">
        <f aca="true" t="shared" si="5" ref="S20:V36">(((64/ABS(Y20))^8)+9.5*(LN($E$10+5.74/(ABS(Y20)^0.9))-((2500/ABS(Y20))^6))^(-16))^0.125</f>
        <v>0.03613541347406894</v>
      </c>
      <c r="T20" s="10">
        <f t="shared" si="5"/>
        <v>0.03613541347406894</v>
      </c>
      <c r="U20" s="10">
        <f t="shared" si="5"/>
        <v>0.03613541347406894</v>
      </c>
      <c r="V20" s="10">
        <f t="shared" si="5"/>
        <v>0.03613541347406894</v>
      </c>
      <c r="W20" s="3">
        <f>0</f>
        <v>0</v>
      </c>
      <c r="Y20" s="3">
        <f>4*C20/(3.1415927*$B$6*0.000001139)</f>
        <v>5782.520893493412</v>
      </c>
      <c r="Z20" s="3">
        <f>4*E20/(3.1415927*$B$6*0.000001139)</f>
        <v>5782.520893493412</v>
      </c>
      <c r="AA20" s="3">
        <f>4*G20/(3.1415927*$B$6*0.000001139)</f>
        <v>5782.520893493412</v>
      </c>
      <c r="AB20" s="3">
        <f>4*I20/(3.1415927*$B$6*0.000001139)</f>
        <v>5782.520893493412</v>
      </c>
      <c r="AC20" s="3">
        <f>4*K20/(3.1415927*$B$6*0.000001139)</f>
        <v>0</v>
      </c>
    </row>
    <row r="21" spans="1:29" ht="12.75">
      <c r="A21" s="10">
        <f aca="true" t="shared" si="6" ref="A21:A84">A20+$B$11</f>
        <v>0.014101592115238818</v>
      </c>
      <c r="B21" s="3">
        <f t="shared" si="0"/>
        <v>30</v>
      </c>
      <c r="C21" s="9">
        <f aca="true" t="shared" si="7" ref="C21:C84">((B21-D20)+$B$14*E20-$B$17*(E20+N20))/$B$14</f>
        <v>0.00011360657250573247</v>
      </c>
      <c r="D21" s="10">
        <f aca="true" t="shared" si="8" ref="D21:D84">(B20+$B$14*C20-$B$17*(C20+N20)-$B$14*E21)</f>
        <v>29.930240562622444</v>
      </c>
      <c r="E21" s="9">
        <f aca="true" t="shared" si="9" ref="E21:E84">((B20-F20)+$B$14*(C20+G20)-$B$17*(C20+N20+O20+G20))/(2*$B$14)</f>
        <v>0.00011360657250573245</v>
      </c>
      <c r="F21" s="10">
        <f aca="true" t="shared" si="10" ref="F21:F84">(D20+$B$14*E20-$B$17*(E20+O20)-$B$14*G21)</f>
        <v>29.86048112524488</v>
      </c>
      <c r="G21" s="9">
        <f aca="true" t="shared" si="11" ref="G21:G84">((D20-H20)+$B$14*(E20+I20)-$B$17*(E20+O20+P20+I20))/(2*$B$14)</f>
        <v>0.00011360657250573243</v>
      </c>
      <c r="H21" s="10">
        <f aca="true" t="shared" si="12" ref="H21:H84">(F20+$B$14*G20-$B$17*(G20+P20)-$B$14*I21)</f>
        <v>69.97372267770928</v>
      </c>
      <c r="I21" s="9">
        <f aca="true" t="shared" si="13" ref="I21:I84">((F20-J20)+$B$14*(G20+K20)-$B$17*(G20+P20+Q20+K20))/(2*$B$14)</f>
        <v>4.2589367565138643E-10</v>
      </c>
      <c r="J21" s="3">
        <f aca="true" t="shared" si="14" ref="J21:J84">H20+$B$14*I20-$B$17*(I20+Q20)</f>
        <v>69.97369245380212</v>
      </c>
      <c r="K21" s="1">
        <f>0</f>
        <v>0</v>
      </c>
      <c r="L21" s="10">
        <f aca="true" t="shared" si="15" ref="L21:L84">L20+$B$11</f>
        <v>0.014101592115238818</v>
      </c>
      <c r="N21" s="9">
        <f t="shared" si="1"/>
        <v>0.00011350864066832056</v>
      </c>
      <c r="O21" s="9">
        <f t="shared" si="2"/>
        <v>0.00011350864066832057</v>
      </c>
      <c r="P21" s="9">
        <f t="shared" si="3"/>
        <v>7.659094456452534E-10</v>
      </c>
      <c r="Q21" s="9">
        <f t="shared" si="4"/>
        <v>2.553032336056081E-10</v>
      </c>
      <c r="S21" s="10">
        <f t="shared" si="5"/>
        <v>0.03615316259158018</v>
      </c>
      <c r="T21" s="10">
        <f t="shared" si="5"/>
        <v>0.036153162591580204</v>
      </c>
      <c r="U21" s="10">
        <f t="shared" si="5"/>
        <v>0.036153162591580204</v>
      </c>
      <c r="V21" s="10">
        <f t="shared" si="5"/>
        <v>2957.434096900282</v>
      </c>
      <c r="W21" s="3">
        <f>0</f>
        <v>0</v>
      </c>
      <c r="Y21" s="3">
        <f aca="true" t="shared" si="16" ref="Y21:Y84">4*C21/(3.1415927*$B$6*0.000001139)</f>
        <v>5772.542841378224</v>
      </c>
      <c r="Z21" s="3">
        <f aca="true" t="shared" si="17" ref="Z21:Z84">4*E21/(3.1415927*$B$6*0.000001139)</f>
        <v>5772.542841378222</v>
      </c>
      <c r="AA21" s="3">
        <f aca="true" t="shared" si="18" ref="AA21:AA84">4*G21/(3.1415927*$B$6*0.000001139)</f>
        <v>5772.542841378221</v>
      </c>
      <c r="AB21" s="3">
        <f aca="true" t="shared" si="19" ref="AB21:AB84">4*I21/(3.1415927*$B$6*0.000001139)</f>
        <v>0.02164038078382848</v>
      </c>
      <c r="AC21" s="3">
        <f aca="true" t="shared" si="20" ref="AC21:AC84">4*K21/(3.1415927*$B$6*0.000001139)</f>
        <v>0</v>
      </c>
    </row>
    <row r="22" spans="1:29" ht="12.75">
      <c r="A22" s="10">
        <f t="shared" si="6"/>
        <v>0.02115238817285823</v>
      </c>
      <c r="B22" s="3">
        <f t="shared" si="0"/>
        <v>30</v>
      </c>
      <c r="C22" s="9">
        <f t="shared" si="7"/>
        <v>0.00011341087825736022</v>
      </c>
      <c r="D22" s="10">
        <f t="shared" si="8"/>
        <v>29.93024056262245</v>
      </c>
      <c r="E22" s="9">
        <f t="shared" si="9"/>
        <v>0.00011341087825736022</v>
      </c>
      <c r="F22" s="10">
        <f t="shared" si="10"/>
        <v>69.97399379660693</v>
      </c>
      <c r="G22" s="9">
        <f t="shared" si="11"/>
        <v>1.1903443202001953E-09</v>
      </c>
      <c r="H22" s="10">
        <f t="shared" si="12"/>
        <v>69.97390312517868</v>
      </c>
      <c r="I22" s="9">
        <f t="shared" si="13"/>
        <v>5.951724469097245E-10</v>
      </c>
      <c r="J22" s="3">
        <f t="shared" si="14"/>
        <v>69.97387290136169</v>
      </c>
      <c r="K22" s="1">
        <f>0</f>
        <v>0</v>
      </c>
      <c r="L22" s="10">
        <f t="shared" si="15"/>
        <v>0.02115238817285823</v>
      </c>
      <c r="N22" s="9">
        <f t="shared" si="1"/>
        <v>0.00011331328497973609</v>
      </c>
      <c r="O22" s="9">
        <f t="shared" si="2"/>
        <v>1.6989787172206168E-09</v>
      </c>
      <c r="P22" s="9">
        <f t="shared" si="3"/>
        <v>1.0193878671334002E-09</v>
      </c>
      <c r="Q22" s="9">
        <f t="shared" si="4"/>
        <v>3.397960618561681E-10</v>
      </c>
      <c r="S22" s="10">
        <f t="shared" si="5"/>
        <v>0.0361708855289829</v>
      </c>
      <c r="T22" s="10">
        <f t="shared" si="5"/>
        <v>0.0361708855289829</v>
      </c>
      <c r="U22" s="10">
        <f t="shared" si="5"/>
        <v>1058.1412929443513</v>
      </c>
      <c r="V22" s="10">
        <f t="shared" si="5"/>
        <v>2116.2815660662595</v>
      </c>
      <c r="W22" s="3">
        <f>0</f>
        <v>0</v>
      </c>
      <c r="Y22" s="3">
        <f t="shared" si="16"/>
        <v>5762.599284349573</v>
      </c>
      <c r="Z22" s="3">
        <f t="shared" si="17"/>
        <v>5762.599284349573</v>
      </c>
      <c r="AA22" s="3">
        <f t="shared" si="18"/>
        <v>0.06048341599250471</v>
      </c>
      <c r="AB22" s="3">
        <f t="shared" si="19"/>
        <v>0.030241722569536465</v>
      </c>
      <c r="AC22" s="3">
        <f t="shared" si="20"/>
        <v>0</v>
      </c>
    </row>
    <row r="23" spans="1:29" ht="12.75">
      <c r="A23" s="10">
        <f t="shared" si="6"/>
        <v>0.028203184230477636</v>
      </c>
      <c r="B23" s="3">
        <f t="shared" si="0"/>
        <v>30</v>
      </c>
      <c r="C23" s="9">
        <f t="shared" si="7"/>
        <v>0.00011321586054284001</v>
      </c>
      <c r="D23" s="10">
        <f t="shared" si="8"/>
        <v>69.97438508140274</v>
      </c>
      <c r="E23" s="9">
        <f t="shared" si="9"/>
        <v>2.2915934981233776E-09</v>
      </c>
      <c r="F23" s="10">
        <f t="shared" si="10"/>
        <v>69.97423396299394</v>
      </c>
      <c r="G23" s="9">
        <f t="shared" si="11"/>
        <v>1.5277301651979793E-09</v>
      </c>
      <c r="H23" s="10">
        <f t="shared" si="12"/>
        <v>69.97414329190325</v>
      </c>
      <c r="I23" s="9">
        <f t="shared" si="13"/>
        <v>7.638654325449337E-10</v>
      </c>
      <c r="J23" s="3">
        <f t="shared" si="14"/>
        <v>69.97411306819878</v>
      </c>
      <c r="K23" s="1">
        <f>0</f>
        <v>0</v>
      </c>
      <c r="L23" s="10">
        <f t="shared" si="15"/>
        <v>0.028203184230477636</v>
      </c>
      <c r="N23" s="9">
        <f t="shared" si="1"/>
        <v>2.967969967032405E-09</v>
      </c>
      <c r="O23" s="9">
        <f t="shared" si="2"/>
        <v>2.1199804548846877E-09</v>
      </c>
      <c r="P23" s="9">
        <f t="shared" si="3"/>
        <v>1.2719890357781228E-09</v>
      </c>
      <c r="Q23" s="9">
        <f t="shared" si="4"/>
        <v>4.239964724134386E-10</v>
      </c>
      <c r="S23" s="10">
        <f t="shared" si="5"/>
        <v>0.036188582169592254</v>
      </c>
      <c r="T23" s="10">
        <f t="shared" si="5"/>
        <v>549.6404484726754</v>
      </c>
      <c r="U23" s="10">
        <f t="shared" si="5"/>
        <v>824.4600432186751</v>
      </c>
      <c r="V23" s="10">
        <f t="shared" si="5"/>
        <v>1648.9193310256348</v>
      </c>
      <c r="W23" s="3">
        <f>0</f>
        <v>0</v>
      </c>
      <c r="Y23" s="3">
        <f t="shared" si="16"/>
        <v>5752.690103154632</v>
      </c>
      <c r="Z23" s="3">
        <f t="shared" si="17"/>
        <v>0.11643975653145858</v>
      </c>
      <c r="AA23" s="3">
        <f t="shared" si="18"/>
        <v>0.07762656362356302</v>
      </c>
      <c r="AB23" s="3">
        <f t="shared" si="19"/>
        <v>0.0388132995931291</v>
      </c>
      <c r="AC23" s="3">
        <f t="shared" si="20"/>
        <v>0</v>
      </c>
    </row>
    <row r="24" spans="1:29" ht="12.75">
      <c r="A24" s="10">
        <f t="shared" si="6"/>
        <v>0.035253980288097043</v>
      </c>
      <c r="B24" s="3">
        <f t="shared" si="0"/>
        <v>30</v>
      </c>
      <c r="C24" s="9">
        <f t="shared" si="7"/>
        <v>-0.00011301406124358946</v>
      </c>
      <c r="D24" s="10">
        <f t="shared" si="8"/>
        <v>69.97468475962431</v>
      </c>
      <c r="E24" s="9">
        <f t="shared" si="9"/>
        <v>2.795920292158808E-09</v>
      </c>
      <c r="F24" s="10">
        <f t="shared" si="10"/>
        <v>69.97453364188941</v>
      </c>
      <c r="G24" s="9">
        <f t="shared" si="11"/>
        <v>1.8639482375283214E-09</v>
      </c>
      <c r="H24" s="10">
        <f t="shared" si="12"/>
        <v>69.9744429712031</v>
      </c>
      <c r="I24" s="9">
        <f t="shared" si="13"/>
        <v>9.31974531623904E-10</v>
      </c>
      <c r="J24" s="3">
        <f t="shared" si="14"/>
        <v>69.97441274763344</v>
      </c>
      <c r="K24" s="1">
        <f>0</f>
        <v>0</v>
      </c>
      <c r="L24" s="10">
        <f t="shared" si="15"/>
        <v>0.035253980288097043</v>
      </c>
      <c r="N24" s="9">
        <f t="shared" si="1"/>
        <v>-0.00011291647089095794</v>
      </c>
      <c r="O24" s="9">
        <f t="shared" si="2"/>
        <v>2.539524845350649E-09</v>
      </c>
      <c r="P24" s="9">
        <f t="shared" si="3"/>
        <v>1.5237157955787454E-09</v>
      </c>
      <c r="Q24" s="9">
        <f t="shared" si="4"/>
        <v>5.079054132685722E-10</v>
      </c>
      <c r="S24" s="10">
        <f t="shared" si="5"/>
        <v>0.03620693098767637</v>
      </c>
      <c r="T24" s="10">
        <f t="shared" si="5"/>
        <v>450.4965615643727</v>
      </c>
      <c r="U24" s="10">
        <f t="shared" si="5"/>
        <v>675.7443434672965</v>
      </c>
      <c r="V24" s="10">
        <f t="shared" si="5"/>
        <v>1351.4880882323182</v>
      </c>
      <c r="W24" s="3">
        <f>0</f>
        <v>0</v>
      </c>
      <c r="Y24" s="3">
        <f t="shared" si="16"/>
        <v>-5742.436338125103</v>
      </c>
      <c r="Z24" s="3">
        <f t="shared" si="17"/>
        <v>0.14206545723180805</v>
      </c>
      <c r="AA24" s="3">
        <f t="shared" si="18"/>
        <v>0.09471037474262982</v>
      </c>
      <c r="AB24" s="3">
        <f t="shared" si="19"/>
        <v>0.04735520834941946</v>
      </c>
      <c r="AC24" s="3">
        <f t="shared" si="20"/>
        <v>0</v>
      </c>
    </row>
    <row r="25" spans="1:29" ht="12.75">
      <c r="A25" s="10">
        <f t="shared" si="6"/>
        <v>0.04230477634571645</v>
      </c>
      <c r="B25" s="3">
        <f t="shared" si="0"/>
        <v>30</v>
      </c>
      <c r="C25" s="9">
        <f t="shared" si="7"/>
        <v>-0.00011281904937399409</v>
      </c>
      <c r="D25" s="10">
        <f t="shared" si="8"/>
        <v>30.06927586377296</v>
      </c>
      <c r="E25" s="9">
        <f t="shared" si="9"/>
        <v>-0.00011281904937779803</v>
      </c>
      <c r="F25" s="10">
        <f t="shared" si="10"/>
        <v>69.97489262728382</v>
      </c>
      <c r="G25" s="9">
        <f t="shared" si="11"/>
        <v>2.199002323210724E-09</v>
      </c>
      <c r="H25" s="10">
        <f t="shared" si="12"/>
        <v>69.97480195706845</v>
      </c>
      <c r="I25" s="9">
        <f t="shared" si="13"/>
        <v>1.099501637074034E-09</v>
      </c>
      <c r="J25" s="3">
        <f t="shared" si="14"/>
        <v>69.97477173365576</v>
      </c>
      <c r="K25" s="1">
        <f>0</f>
        <v>0</v>
      </c>
      <c r="L25" s="10">
        <f t="shared" si="15"/>
        <v>0.04230477634571645</v>
      </c>
      <c r="N25" s="9">
        <f t="shared" si="1"/>
        <v>-0.00011272179640440528</v>
      </c>
      <c r="O25" s="9">
        <f t="shared" si="2"/>
        <v>-0.0001127217964125133</v>
      </c>
      <c r="P25" s="9">
        <f t="shared" si="3"/>
        <v>1.7745709814779853E-09</v>
      </c>
      <c r="Q25" s="9">
        <f t="shared" si="4"/>
        <v>5.915238294085526E-10</v>
      </c>
      <c r="S25" s="10">
        <f t="shared" si="5"/>
        <v>0.036224698237875344</v>
      </c>
      <c r="T25" s="10">
        <f t="shared" si="5"/>
        <v>0.03622469823752845</v>
      </c>
      <c r="U25" s="10">
        <f t="shared" si="5"/>
        <v>572.783604969798</v>
      </c>
      <c r="V25" s="10">
        <f t="shared" si="5"/>
        <v>1145.5667145503207</v>
      </c>
      <c r="W25" s="3">
        <f>0</f>
        <v>0</v>
      </c>
      <c r="Y25" s="3">
        <f t="shared" si="16"/>
        <v>-5732.527453920717</v>
      </c>
      <c r="Z25" s="3">
        <f t="shared" si="17"/>
        <v>-5732.527454114002</v>
      </c>
      <c r="AA25" s="3">
        <f t="shared" si="18"/>
        <v>0.11173504172378432</v>
      </c>
      <c r="AB25" s="3">
        <f t="shared" si="19"/>
        <v>0.05586754502126268</v>
      </c>
      <c r="AC25" s="3">
        <f t="shared" si="20"/>
        <v>0</v>
      </c>
    </row>
    <row r="26" spans="1:29" ht="12.75">
      <c r="A26" s="10">
        <f t="shared" si="6"/>
        <v>0.04935557240333586</v>
      </c>
      <c r="B26" s="3">
        <f t="shared" si="0"/>
        <v>30</v>
      </c>
      <c r="C26" s="9">
        <f t="shared" si="7"/>
        <v>-0.00011262471168679635</v>
      </c>
      <c r="D26" s="10">
        <f t="shared" si="8"/>
        <v>30.069275866638314</v>
      </c>
      <c r="E26" s="9">
        <f t="shared" si="9"/>
        <v>-0.0001126247116911</v>
      </c>
      <c r="F26" s="10">
        <f t="shared" si="10"/>
        <v>30.138551733639765</v>
      </c>
      <c r="G26" s="9">
        <f t="shared" si="11"/>
        <v>-0.00011262471170401098</v>
      </c>
      <c r="H26" s="10">
        <f t="shared" si="12"/>
        <v>69.97522004415735</v>
      </c>
      <c r="I26" s="9">
        <f t="shared" si="13"/>
        <v>1.266448635902752E-09</v>
      </c>
      <c r="J26" s="3">
        <f t="shared" si="14"/>
        <v>69.97518982092373</v>
      </c>
      <c r="K26" s="1">
        <f>0</f>
        <v>0</v>
      </c>
      <c r="L26" s="10">
        <f t="shared" si="15"/>
        <v>0.04935557240333586</v>
      </c>
      <c r="N26" s="9">
        <f t="shared" si="1"/>
        <v>-0.00011252779493438384</v>
      </c>
      <c r="O26" s="9">
        <f t="shared" si="2"/>
        <v>-0.0001125277949434896</v>
      </c>
      <c r="P26" s="9">
        <f t="shared" si="3"/>
        <v>-0.00011252779496170088</v>
      </c>
      <c r="Q26" s="9">
        <f t="shared" si="4"/>
        <v>6.748526628052334E-10</v>
      </c>
      <c r="S26" s="10">
        <f t="shared" si="5"/>
        <v>0.03624243889197847</v>
      </c>
      <c r="T26" s="10">
        <f t="shared" si="5"/>
        <v>0.036242438891585196</v>
      </c>
      <c r="U26" s="10">
        <f t="shared" si="5"/>
        <v>0.036242438890405425</v>
      </c>
      <c r="V26" s="10">
        <f t="shared" si="5"/>
        <v>994.5547275415271</v>
      </c>
      <c r="W26" s="3">
        <f>0</f>
        <v>0</v>
      </c>
      <c r="Y26" s="3">
        <f t="shared" si="16"/>
        <v>-5722.652826068647</v>
      </c>
      <c r="Z26" s="3">
        <f t="shared" si="17"/>
        <v>-5722.652826287323</v>
      </c>
      <c r="AA26" s="3">
        <f t="shared" si="18"/>
        <v>-5722.652826943351</v>
      </c>
      <c r="AB26" s="3">
        <f t="shared" si="19"/>
        <v>0.06435040549071014</v>
      </c>
      <c r="AC26" s="3">
        <f t="shared" si="20"/>
        <v>0</v>
      </c>
    </row>
    <row r="27" spans="1:29" ht="12.75">
      <c r="A27" s="10">
        <f t="shared" si="6"/>
        <v>0.056406368460955265</v>
      </c>
      <c r="B27" s="3">
        <f t="shared" si="0"/>
        <v>30</v>
      </c>
      <c r="C27" s="9">
        <f t="shared" si="7"/>
        <v>-0.0001124310458522805</v>
      </c>
      <c r="D27" s="10">
        <f t="shared" si="8"/>
        <v>30.069275869856277</v>
      </c>
      <c r="E27" s="9">
        <f t="shared" si="9"/>
        <v>-0.0001124310458570822</v>
      </c>
      <c r="F27" s="10">
        <f t="shared" si="10"/>
        <v>30.138551740075606</v>
      </c>
      <c r="G27" s="9">
        <f t="shared" si="11"/>
        <v>-0.00011243104587148696</v>
      </c>
      <c r="H27" s="10">
        <f t="shared" si="12"/>
        <v>30.207827611021102</v>
      </c>
      <c r="I27" s="9">
        <f t="shared" si="13"/>
        <v>-0.00011243104589549478</v>
      </c>
      <c r="J27" s="3">
        <f t="shared" si="14"/>
        <v>69.97566680476116</v>
      </c>
      <c r="K27" s="1">
        <f>0</f>
        <v>0</v>
      </c>
      <c r="L27" s="10">
        <f t="shared" si="15"/>
        <v>0.056406368460955265</v>
      </c>
      <c r="N27" s="9">
        <f t="shared" si="1"/>
        <v>-0.0001123344641552068</v>
      </c>
      <c r="O27" s="9">
        <f t="shared" si="2"/>
        <v>-0.00011233446416530663</v>
      </c>
      <c r="P27" s="9">
        <f t="shared" si="3"/>
        <v>-0.0001123344641855062</v>
      </c>
      <c r="Q27" s="9">
        <f t="shared" si="4"/>
        <v>-0.00011233446421580548</v>
      </c>
      <c r="S27" s="10">
        <f t="shared" si="5"/>
        <v>0.036260152830382676</v>
      </c>
      <c r="T27" s="10">
        <f t="shared" si="5"/>
        <v>0.036260152829943056</v>
      </c>
      <c r="U27" s="10">
        <f t="shared" si="5"/>
        <v>0.03626015282862421</v>
      </c>
      <c r="V27" s="10">
        <f t="shared" si="5"/>
        <v>0.036260152826426154</v>
      </c>
      <c r="W27" s="3">
        <f>0</f>
        <v>0</v>
      </c>
      <c r="Y27" s="3">
        <f t="shared" si="16"/>
        <v>-5712.812336192082</v>
      </c>
      <c r="Z27" s="3">
        <f t="shared" si="17"/>
        <v>-5712.812336436064</v>
      </c>
      <c r="AA27" s="3">
        <f t="shared" si="18"/>
        <v>-5712.812337167994</v>
      </c>
      <c r="AB27" s="3">
        <f t="shared" si="19"/>
        <v>-5712.812338387872</v>
      </c>
      <c r="AC27" s="3">
        <f t="shared" si="20"/>
        <v>0</v>
      </c>
    </row>
    <row r="28" spans="1:29" ht="12.75">
      <c r="A28" s="10">
        <f t="shared" si="6"/>
        <v>0.06345716451857468</v>
      </c>
      <c r="B28" s="3">
        <f t="shared" si="0"/>
        <v>30</v>
      </c>
      <c r="C28" s="9">
        <f t="shared" si="7"/>
        <v>-0.00011223804954878155</v>
      </c>
      <c r="D28" s="10">
        <f t="shared" si="8"/>
        <v>30.06927587342555</v>
      </c>
      <c r="E28" s="9">
        <f t="shared" si="9"/>
        <v>-0.00011223804955407927</v>
      </c>
      <c r="F28" s="10">
        <f t="shared" si="10"/>
        <v>30.13855174721411</v>
      </c>
      <c r="G28" s="9">
        <f t="shared" si="11"/>
        <v>-0.0001122380495699726</v>
      </c>
      <c r="H28" s="10">
        <f t="shared" si="12"/>
        <v>30.207827621728832</v>
      </c>
      <c r="I28" s="9">
        <f t="shared" si="13"/>
        <v>-0.00011223804959646152</v>
      </c>
      <c r="J28" s="3">
        <f t="shared" si="14"/>
        <v>-9.421995486489806</v>
      </c>
      <c r="K28" s="1">
        <f>0</f>
        <v>0</v>
      </c>
      <c r="L28" s="10">
        <f t="shared" si="15"/>
        <v>0.06345716451857468</v>
      </c>
      <c r="N28" s="9">
        <f t="shared" si="1"/>
        <v>-0.00011214180174922367</v>
      </c>
      <c r="O28" s="9">
        <f t="shared" si="2"/>
        <v>-0.00011214180176031402</v>
      </c>
      <c r="P28" s="9">
        <f t="shared" si="3"/>
        <v>-0.000112141801782495</v>
      </c>
      <c r="Q28" s="9">
        <f t="shared" si="4"/>
        <v>-8.406009719534635E-10</v>
      </c>
      <c r="S28" s="10">
        <f t="shared" si="5"/>
        <v>0.03627783993350722</v>
      </c>
      <c r="T28" s="10">
        <f t="shared" si="5"/>
        <v>0.03627783993302123</v>
      </c>
      <c r="U28" s="10">
        <f t="shared" si="5"/>
        <v>0.036277839931563284</v>
      </c>
      <c r="V28" s="10">
        <f t="shared" si="5"/>
        <v>0.036277839929133374</v>
      </c>
      <c r="W28" s="3">
        <f>0</f>
        <v>0</v>
      </c>
      <c r="Y28" s="3">
        <f t="shared" si="16"/>
        <v>-5703.005866323279</v>
      </c>
      <c r="Z28" s="3">
        <f t="shared" si="17"/>
        <v>-5703.005866592465</v>
      </c>
      <c r="AA28" s="3">
        <f t="shared" si="18"/>
        <v>-5703.005867400033</v>
      </c>
      <c r="AB28" s="3">
        <f t="shared" si="19"/>
        <v>-5703.00586874598</v>
      </c>
      <c r="AC28" s="3">
        <f t="shared" si="20"/>
        <v>0</v>
      </c>
    </row>
    <row r="29" spans="1:29" ht="12.75">
      <c r="A29" s="10">
        <f t="shared" si="6"/>
        <v>0.07050796057619409</v>
      </c>
      <c r="B29" s="3">
        <f t="shared" si="0"/>
        <v>30</v>
      </c>
      <c r="C29" s="9">
        <f t="shared" si="7"/>
        <v>-0.00011204572046265666</v>
      </c>
      <c r="D29" s="10">
        <f t="shared" si="8"/>
        <v>30.069275877344865</v>
      </c>
      <c r="E29" s="9">
        <f t="shared" si="9"/>
        <v>-0.00011204572046844885</v>
      </c>
      <c r="F29" s="10">
        <f t="shared" si="10"/>
        <v>30.138551755052834</v>
      </c>
      <c r="G29" s="9">
        <f t="shared" si="11"/>
        <v>-0.00011204572048582557</v>
      </c>
      <c r="H29" s="10">
        <f t="shared" si="12"/>
        <v>-9.422619841847059</v>
      </c>
      <c r="I29" s="9">
        <f t="shared" si="13"/>
        <v>-1.7637350940832356E-09</v>
      </c>
      <c r="J29" s="3">
        <f t="shared" si="14"/>
        <v>-9.422589620734879</v>
      </c>
      <c r="K29" s="1">
        <f>0</f>
        <v>0</v>
      </c>
      <c r="L29" s="10">
        <f t="shared" si="15"/>
        <v>0.07050796057619409</v>
      </c>
      <c r="N29" s="9">
        <f t="shared" si="1"/>
        <v>-0.00011194980540679281</v>
      </c>
      <c r="O29" s="9">
        <f t="shared" si="2"/>
        <v>-0.0001119498054188705</v>
      </c>
      <c r="P29" s="9">
        <f t="shared" si="3"/>
        <v>-2.769187432599713E-09</v>
      </c>
      <c r="Q29" s="9">
        <f t="shared" si="4"/>
        <v>-9.230627291153153E-10</v>
      </c>
      <c r="S29" s="10">
        <f t="shared" si="5"/>
        <v>0.03629550008179726</v>
      </c>
      <c r="T29" s="10">
        <f t="shared" si="5"/>
        <v>0.036295500081264885</v>
      </c>
      <c r="U29" s="10">
        <f t="shared" si="5"/>
        <v>0.03629550007966775</v>
      </c>
      <c r="V29" s="10">
        <f t="shared" si="5"/>
        <v>714.1392617581821</v>
      </c>
      <c r="W29" s="3">
        <f>0</f>
        <v>0</v>
      </c>
      <c r="Y29" s="3">
        <f t="shared" si="16"/>
        <v>-5693.233298902121</v>
      </c>
      <c r="Z29" s="3">
        <f t="shared" si="17"/>
        <v>-5693.233299196431</v>
      </c>
      <c r="AA29" s="3">
        <f t="shared" si="18"/>
        <v>-5693.233300079372</v>
      </c>
      <c r="AB29" s="3">
        <f t="shared" si="19"/>
        <v>-0.08961837477249826</v>
      </c>
      <c r="AC29" s="3">
        <f t="shared" si="20"/>
        <v>0</v>
      </c>
    </row>
    <row r="30" spans="1:29" ht="12.75">
      <c r="A30" s="10">
        <f t="shared" si="6"/>
        <v>0.0775587566338135</v>
      </c>
      <c r="B30" s="3">
        <f t="shared" si="0"/>
        <v>30</v>
      </c>
      <c r="C30" s="9">
        <f t="shared" si="7"/>
        <v>-0.00011185405628825837</v>
      </c>
      <c r="D30" s="10">
        <f t="shared" si="8"/>
        <v>30.069275881613102</v>
      </c>
      <c r="E30" s="9">
        <f t="shared" si="9"/>
        <v>-0.00011185405629454345</v>
      </c>
      <c r="F30" s="10">
        <f t="shared" si="10"/>
        <v>-9.42336292206169</v>
      </c>
      <c r="G30" s="9">
        <f t="shared" si="11"/>
        <v>-3.856743487644936E-09</v>
      </c>
      <c r="H30" s="10">
        <f t="shared" si="12"/>
        <v>-9.42327225954798</v>
      </c>
      <c r="I30" s="9">
        <f t="shared" si="13"/>
        <v>-1.9283725292855008E-09</v>
      </c>
      <c r="J30" s="3">
        <f t="shared" si="14"/>
        <v>-9.423242038702522</v>
      </c>
      <c r="K30" s="1">
        <f>0</f>
        <v>0</v>
      </c>
      <c r="L30" s="10">
        <f t="shared" si="15"/>
        <v>0.0775587566338135</v>
      </c>
      <c r="N30" s="9">
        <f t="shared" si="1"/>
        <v>-0.00011175847282625403</v>
      </c>
      <c r="O30" s="9">
        <f t="shared" si="2"/>
        <v>-5.026189192037526E-09</v>
      </c>
      <c r="P30" s="9">
        <f t="shared" si="3"/>
        <v>-3.015715147713741E-09</v>
      </c>
      <c r="Q30" s="9">
        <f t="shared" si="4"/>
        <v>-1.0052386546188977E-09</v>
      </c>
      <c r="S30" s="10">
        <f t="shared" si="5"/>
        <v>0.03631313315572725</v>
      </c>
      <c r="T30" s="10">
        <f t="shared" si="5"/>
        <v>0.03631313315514846</v>
      </c>
      <c r="U30" s="10">
        <f t="shared" si="5"/>
        <v>326.58445708421397</v>
      </c>
      <c r="V30" s="10">
        <f t="shared" si="5"/>
        <v>653.1686481202306</v>
      </c>
      <c r="W30" s="3">
        <f>0</f>
        <v>0</v>
      </c>
      <c r="Y30" s="3">
        <f t="shared" si="16"/>
        <v>-5683.494516774743</v>
      </c>
      <c r="Z30" s="3">
        <f t="shared" si="17"/>
        <v>-5683.494517094098</v>
      </c>
      <c r="AA30" s="3">
        <f t="shared" si="18"/>
        <v>-0.19596768496394415</v>
      </c>
      <c r="AB30" s="3">
        <f t="shared" si="19"/>
        <v>-0.0979838823926824</v>
      </c>
      <c r="AC30" s="3">
        <f t="shared" si="20"/>
        <v>0</v>
      </c>
    </row>
    <row r="31" spans="1:29" ht="12.75">
      <c r="A31" s="10">
        <f t="shared" si="6"/>
        <v>0.0846095526914329</v>
      </c>
      <c r="B31" s="3">
        <f t="shared" si="0"/>
        <v>30</v>
      </c>
      <c r="C31" s="9">
        <f t="shared" si="7"/>
        <v>-0.00011166305472790693</v>
      </c>
      <c r="D31" s="10">
        <f t="shared" si="8"/>
        <v>-9.424224523244646</v>
      </c>
      <c r="E31" s="9">
        <f t="shared" si="9"/>
        <v>-6.277310911010744E-09</v>
      </c>
      <c r="F31" s="10">
        <f t="shared" si="10"/>
        <v>-9.42407342057313</v>
      </c>
      <c r="G31" s="9">
        <f t="shared" si="11"/>
        <v>-4.184876763758457E-09</v>
      </c>
      <c r="H31" s="10">
        <f t="shared" si="12"/>
        <v>-9.423982758924808</v>
      </c>
      <c r="I31" s="9">
        <f t="shared" si="13"/>
        <v>-2.092439228817672E-09</v>
      </c>
      <c r="J31" s="3">
        <f t="shared" si="14"/>
        <v>-9.423952538367773</v>
      </c>
      <c r="K31" s="1">
        <f>0</f>
        <v>0</v>
      </c>
      <c r="L31" s="10">
        <f t="shared" si="15"/>
        <v>0.0846095526914329</v>
      </c>
      <c r="N31" s="9">
        <f t="shared" si="1"/>
        <v>-7.60989544133409E-09</v>
      </c>
      <c r="O31" s="9">
        <f t="shared" si="2"/>
        <v>-5.4356439885440974E-09</v>
      </c>
      <c r="P31" s="9">
        <f t="shared" si="3"/>
        <v>-3.261388148248443E-09</v>
      </c>
      <c r="Q31" s="9">
        <f t="shared" si="4"/>
        <v>-1.0871296753087272E-09</v>
      </c>
      <c r="S31" s="10">
        <f t="shared" si="5"/>
        <v>0.03633073903580466</v>
      </c>
      <c r="T31" s="10">
        <f t="shared" si="5"/>
        <v>200.65160000539038</v>
      </c>
      <c r="U31" s="10">
        <f t="shared" si="5"/>
        <v>300.9771969711218</v>
      </c>
      <c r="V31" s="10">
        <f t="shared" si="5"/>
        <v>601.9541502943948</v>
      </c>
      <c r="W31" s="3">
        <f>0</f>
        <v>0</v>
      </c>
      <c r="Y31" s="3">
        <f t="shared" si="16"/>
        <v>-5673.789403192136</v>
      </c>
      <c r="Z31" s="3">
        <f t="shared" si="17"/>
        <v>-0.3189608256215286</v>
      </c>
      <c r="AA31" s="3">
        <f t="shared" si="18"/>
        <v>-0.21264069386007564</v>
      </c>
      <c r="AB31" s="3">
        <f t="shared" si="19"/>
        <v>-0.10632038996441814</v>
      </c>
      <c r="AC31" s="3">
        <f t="shared" si="20"/>
        <v>0</v>
      </c>
    </row>
    <row r="32" spans="1:29" ht="12.75">
      <c r="A32" s="10">
        <f t="shared" si="6"/>
        <v>0.09166034874905231</v>
      </c>
      <c r="B32" s="3">
        <f t="shared" si="0"/>
        <v>30</v>
      </c>
      <c r="C32" s="9">
        <f t="shared" si="7"/>
        <v>0.00011145466603184164</v>
      </c>
      <c r="D32" s="10">
        <f t="shared" si="8"/>
        <v>-9.42499290044656</v>
      </c>
      <c r="E32" s="9">
        <f t="shared" si="9"/>
        <v>-6.767803864175473E-09</v>
      </c>
      <c r="F32" s="10">
        <f t="shared" si="10"/>
        <v>-9.42484179932558</v>
      </c>
      <c r="G32" s="9">
        <f t="shared" si="11"/>
        <v>-4.511872269730261E-09</v>
      </c>
      <c r="H32" s="10">
        <f t="shared" si="12"/>
        <v>-9.42475113860763</v>
      </c>
      <c r="I32" s="9">
        <f t="shared" si="13"/>
        <v>-2.2559370430345745E-09</v>
      </c>
      <c r="J32" s="3">
        <f t="shared" si="14"/>
        <v>-9.424720918360766</v>
      </c>
      <c r="K32" s="1">
        <f>0</f>
        <v>0</v>
      </c>
      <c r="L32" s="10">
        <f t="shared" si="15"/>
        <v>0.09166034874905231</v>
      </c>
      <c r="N32" s="9">
        <f t="shared" si="1"/>
        <v>0.00011135909003781512</v>
      </c>
      <c r="O32" s="9">
        <f t="shared" si="2"/>
        <v>-5.843678880489463E-09</v>
      </c>
      <c r="P32" s="9">
        <f t="shared" si="3"/>
        <v>-3.5062092054870697E-09</v>
      </c>
      <c r="Q32" s="9">
        <f t="shared" si="4"/>
        <v>-1.168736714698841E-09</v>
      </c>
      <c r="S32" s="10">
        <f t="shared" si="5"/>
        <v>0.03634998607716588</v>
      </c>
      <c r="T32" s="10">
        <f t="shared" si="5"/>
        <v>186.10948297318185</v>
      </c>
      <c r="U32" s="10">
        <f t="shared" si="5"/>
        <v>279.16403717273255</v>
      </c>
      <c r="V32" s="10">
        <f t="shared" si="5"/>
        <v>558.3278495801072</v>
      </c>
      <c r="W32" s="3">
        <f>0</f>
        <v>0</v>
      </c>
      <c r="Y32" s="3">
        <f t="shared" si="16"/>
        <v>5663.200819722327</v>
      </c>
      <c r="Z32" s="3">
        <f t="shared" si="17"/>
        <v>-0.34388360537878826</v>
      </c>
      <c r="AA32" s="3">
        <f t="shared" si="18"/>
        <v>-0.229255890723489</v>
      </c>
      <c r="AB32" s="3">
        <f t="shared" si="19"/>
        <v>-0.11462799150737593</v>
      </c>
      <c r="AC32" s="3">
        <f t="shared" si="20"/>
        <v>0</v>
      </c>
    </row>
    <row r="33" spans="1:29" ht="12.75">
      <c r="A33" s="10">
        <f t="shared" si="6"/>
        <v>0.09871114480667172</v>
      </c>
      <c r="B33" s="3">
        <f t="shared" si="0"/>
        <v>30</v>
      </c>
      <c r="C33" s="9">
        <f t="shared" si="7"/>
        <v>0.00011126367939452589</v>
      </c>
      <c r="D33" s="10">
        <f t="shared" si="8"/>
        <v>29.93120762114573</v>
      </c>
      <c r="E33" s="9">
        <f t="shared" si="9"/>
        <v>0.00011126367941003106</v>
      </c>
      <c r="F33" s="10">
        <f t="shared" si="10"/>
        <v>-9.425667857602384</v>
      </c>
      <c r="G33" s="9">
        <f t="shared" si="11"/>
        <v>-4.837733694797079E-09</v>
      </c>
      <c r="H33" s="10">
        <f t="shared" si="12"/>
        <v>-9.42557719787953</v>
      </c>
      <c r="I33" s="9">
        <f t="shared" si="13"/>
        <v>-2.4188678163740953E-09</v>
      </c>
      <c r="J33" s="3">
        <f t="shared" si="14"/>
        <v>-9.425546977964368</v>
      </c>
      <c r="K33" s="1">
        <f>0</f>
        <v>0</v>
      </c>
      <c r="L33" s="10">
        <f t="shared" si="15"/>
        <v>0.09871114480667172</v>
      </c>
      <c r="N33" s="9">
        <f t="shared" si="1"/>
        <v>0.00011116843383140158</v>
      </c>
      <c r="O33" s="9">
        <f t="shared" si="2"/>
        <v>0.00011116843386338464</v>
      </c>
      <c r="P33" s="9">
        <f t="shared" si="3"/>
        <v>-3.750181081849305E-09</v>
      </c>
      <c r="Q33" s="9">
        <f t="shared" si="4"/>
        <v>-1.2500606937140324E-09</v>
      </c>
      <c r="S33" s="10">
        <f t="shared" si="5"/>
        <v>0.036367661121537026</v>
      </c>
      <c r="T33" s="10">
        <f t="shared" si="5"/>
        <v>0.03636766112010072</v>
      </c>
      <c r="U33" s="10">
        <f t="shared" si="5"/>
        <v>260.3600275435237</v>
      </c>
      <c r="V33" s="10">
        <f t="shared" si="5"/>
        <v>520.7198464915213</v>
      </c>
      <c r="W33" s="3">
        <f>0</f>
        <v>0</v>
      </c>
      <c r="Y33" s="3">
        <f t="shared" si="16"/>
        <v>5653.496464404501</v>
      </c>
      <c r="Z33" s="3">
        <f t="shared" si="17"/>
        <v>5653.496465192346</v>
      </c>
      <c r="AA33" s="3">
        <f t="shared" si="18"/>
        <v>-0.24581346301056642</v>
      </c>
      <c r="AB33" s="3">
        <f t="shared" si="19"/>
        <v>-0.12290678074057643</v>
      </c>
      <c r="AC33" s="3">
        <f t="shared" si="20"/>
        <v>0</v>
      </c>
    </row>
    <row r="34" spans="1:29" ht="12.75">
      <c r="A34" s="10">
        <f t="shared" si="6"/>
        <v>0.10576194086429112</v>
      </c>
      <c r="B34" s="3">
        <f t="shared" si="0"/>
        <v>30</v>
      </c>
      <c r="C34" s="9">
        <f t="shared" si="7"/>
        <v>0.00011107335304735434</v>
      </c>
      <c r="D34" s="10">
        <f t="shared" si="8"/>
        <v>29.931207609842957</v>
      </c>
      <c r="E34" s="9">
        <f t="shared" si="9"/>
        <v>0.0001110733530638314</v>
      </c>
      <c r="F34" s="10">
        <f t="shared" si="10"/>
        <v>29.862415218959853</v>
      </c>
      <c r="G34" s="9">
        <f t="shared" si="11"/>
        <v>0.00011107335311326257</v>
      </c>
      <c r="H34" s="10">
        <f t="shared" si="12"/>
        <v>-9.426460736674372</v>
      </c>
      <c r="I34" s="9">
        <f t="shared" si="13"/>
        <v>-2.5812333877476077E-09</v>
      </c>
      <c r="J34" s="3">
        <f t="shared" si="14"/>
        <v>-9.426430517112356</v>
      </c>
      <c r="K34" s="1">
        <f>0</f>
        <v>0</v>
      </c>
      <c r="L34" s="10">
        <f t="shared" si="15"/>
        <v>0.10576194086429112</v>
      </c>
      <c r="N34" s="9">
        <f t="shared" si="1"/>
        <v>0.00011097843677377187</v>
      </c>
      <c r="O34" s="9">
        <f t="shared" si="2"/>
        <v>0.00011097843680769533</v>
      </c>
      <c r="P34" s="9">
        <f t="shared" si="3"/>
        <v>0.00011097843687554196</v>
      </c>
      <c r="Q34" s="9">
        <f t="shared" si="4"/>
        <v>-1.3311025303448414E-09</v>
      </c>
      <c r="S34" s="10">
        <f t="shared" si="5"/>
        <v>0.03638530864238001</v>
      </c>
      <c r="T34" s="10">
        <f t="shared" si="5"/>
        <v>0.03638530864085079</v>
      </c>
      <c r="U34" s="10">
        <f t="shared" si="5"/>
        <v>0.03638530863626305</v>
      </c>
      <c r="V34" s="10">
        <f t="shared" si="5"/>
        <v>487.9653595077233</v>
      </c>
      <c r="W34" s="3">
        <f>0</f>
        <v>0</v>
      </c>
      <c r="Y34" s="3">
        <f t="shared" si="16"/>
        <v>5643.825659550008</v>
      </c>
      <c r="Z34" s="3">
        <f t="shared" si="17"/>
        <v>5643.825660387235</v>
      </c>
      <c r="AA34" s="3">
        <f t="shared" si="18"/>
        <v>5643.8256628989175</v>
      </c>
      <c r="AB34" s="3">
        <f t="shared" si="19"/>
        <v>-0.13115685110222877</v>
      </c>
      <c r="AC34" s="3">
        <f t="shared" si="20"/>
        <v>0</v>
      </c>
    </row>
    <row r="35" spans="1:29" ht="12.75">
      <c r="A35" s="10">
        <f t="shared" si="6"/>
        <v>0.11281273692191053</v>
      </c>
      <c r="B35" s="3">
        <f t="shared" si="0"/>
        <v>30</v>
      </c>
      <c r="C35" s="9">
        <f t="shared" si="7"/>
        <v>0.00011088368470958085</v>
      </c>
      <c r="D35" s="10">
        <f t="shared" si="8"/>
        <v>29.931207597854453</v>
      </c>
      <c r="E35" s="9">
        <f t="shared" si="9"/>
        <v>0.00011088368472702644</v>
      </c>
      <c r="F35" s="10">
        <f t="shared" si="10"/>
        <v>29.86241519498295</v>
      </c>
      <c r="G35" s="9">
        <f t="shared" si="11"/>
        <v>0.00011088368477936284</v>
      </c>
      <c r="H35" s="10">
        <f t="shared" si="12"/>
        <v>29.79362279065947</v>
      </c>
      <c r="I35" s="9">
        <f t="shared" si="13"/>
        <v>0.00011088368486659002</v>
      </c>
      <c r="J35" s="3">
        <f t="shared" si="14"/>
        <v>-9.42737133638734</v>
      </c>
      <c r="K35" s="1">
        <f>0</f>
        <v>0</v>
      </c>
      <c r="L35" s="10">
        <f t="shared" si="15"/>
        <v>0.11281273692191053</v>
      </c>
      <c r="N35" s="9">
        <f t="shared" si="1"/>
        <v>0.00011078909658812224</v>
      </c>
      <c r="O35" s="9">
        <f t="shared" si="2"/>
        <v>0.00011078909662397911</v>
      </c>
      <c r="P35" s="9">
        <f t="shared" si="3"/>
        <v>0.00011078909669569271</v>
      </c>
      <c r="Q35" s="9">
        <f t="shared" si="4"/>
        <v>0.00011078909680326296</v>
      </c>
      <c r="S35" s="10">
        <f t="shared" si="5"/>
        <v>0.036402928517120216</v>
      </c>
      <c r="T35" s="10">
        <f t="shared" si="5"/>
        <v>0.03640292851549803</v>
      </c>
      <c r="U35" s="10">
        <f t="shared" si="5"/>
        <v>0.03640292851063145</v>
      </c>
      <c r="V35" s="10">
        <f t="shared" si="5"/>
        <v>0.03640292850252054</v>
      </c>
      <c r="W35" s="3">
        <f>0</f>
        <v>0</v>
      </c>
      <c r="Y35" s="3">
        <f t="shared" si="16"/>
        <v>5634.188289270262</v>
      </c>
      <c r="Z35" s="3">
        <f t="shared" si="17"/>
        <v>5634.188290156702</v>
      </c>
      <c r="AA35" s="3">
        <f t="shared" si="18"/>
        <v>5634.188292816004</v>
      </c>
      <c r="AB35" s="3">
        <f t="shared" si="19"/>
        <v>5634.188297248165</v>
      </c>
      <c r="AC35" s="3">
        <f t="shared" si="20"/>
        <v>0</v>
      </c>
    </row>
    <row r="36" spans="1:29" ht="12.75">
      <c r="A36" s="10">
        <f t="shared" si="6"/>
        <v>0.11986353297952994</v>
      </c>
      <c r="B36" s="3">
        <f t="shared" si="0"/>
        <v>30</v>
      </c>
      <c r="C36" s="9">
        <f t="shared" si="7"/>
        <v>0.00011069467210833732</v>
      </c>
      <c r="D36" s="10">
        <f t="shared" si="8"/>
        <v>29.931207585182705</v>
      </c>
      <c r="E36" s="9">
        <f t="shared" si="9"/>
        <v>0.00011069467212674774</v>
      </c>
      <c r="F36" s="10">
        <f t="shared" si="10"/>
        <v>29.86241516963947</v>
      </c>
      <c r="G36" s="9">
        <f t="shared" si="11"/>
        <v>0.00011069467218197927</v>
      </c>
      <c r="H36" s="10">
        <f t="shared" si="12"/>
        <v>29.79362275264431</v>
      </c>
      <c r="I36" s="9">
        <f t="shared" si="13"/>
        <v>0.00011069467227403177</v>
      </c>
      <c r="J36" s="3">
        <f t="shared" si="14"/>
        <v>68.87802990396085</v>
      </c>
      <c r="K36" s="1">
        <f>0</f>
        <v>0</v>
      </c>
      <c r="L36" s="10">
        <f t="shared" si="15"/>
        <v>0.11986353297952994</v>
      </c>
      <c r="N36" s="9">
        <f t="shared" si="1"/>
        <v>0.00011060041100551312</v>
      </c>
      <c r="O36" s="9">
        <f t="shared" si="2"/>
        <v>0.00011060041104329657</v>
      </c>
      <c r="P36" s="9">
        <f t="shared" si="3"/>
        <v>0.00011060041111886366</v>
      </c>
      <c r="Q36" s="9">
        <f t="shared" si="4"/>
        <v>1.4921922987583954E-09</v>
      </c>
      <c r="S36" s="10">
        <f t="shared" si="5"/>
        <v>0.03642052062321337</v>
      </c>
      <c r="T36" s="10">
        <f t="shared" si="5"/>
        <v>0.03642052062149822</v>
      </c>
      <c r="U36" s="10">
        <f t="shared" si="5"/>
        <v>0.03642052061635279</v>
      </c>
      <c r="V36" s="10">
        <f t="shared" si="5"/>
        <v>0.036420520607777056</v>
      </c>
      <c r="W36" s="3">
        <f>0</f>
        <v>0</v>
      </c>
      <c r="Y36" s="3">
        <f t="shared" si="16"/>
        <v>5624.584238076978</v>
      </c>
      <c r="Z36" s="3">
        <f t="shared" si="17"/>
        <v>5624.584239012443</v>
      </c>
      <c r="AA36" s="3">
        <f t="shared" si="18"/>
        <v>5624.584241818851</v>
      </c>
      <c r="AB36" s="3">
        <f t="shared" si="19"/>
        <v>5624.584246496194</v>
      </c>
      <c r="AC36" s="3">
        <f t="shared" si="20"/>
        <v>0</v>
      </c>
    </row>
    <row r="37" spans="1:29" ht="12.75">
      <c r="A37" s="10">
        <f t="shared" si="6"/>
        <v>0.12691432903714936</v>
      </c>
      <c r="B37" s="3">
        <f t="shared" si="0"/>
        <v>30</v>
      </c>
      <c r="C37" s="9">
        <f t="shared" si="7"/>
        <v>0.00011050631297860575</v>
      </c>
      <c r="D37" s="10">
        <f t="shared" si="8"/>
        <v>29.93120757183008</v>
      </c>
      <c r="E37" s="9">
        <f t="shared" si="9"/>
        <v>0.00011050631299797799</v>
      </c>
      <c r="F37" s="10">
        <f t="shared" si="10"/>
        <v>29.862415142934196</v>
      </c>
      <c r="G37" s="9">
        <f t="shared" si="11"/>
        <v>0.00011050631305609445</v>
      </c>
      <c r="H37" s="10">
        <f t="shared" si="12"/>
        <v>68.8791147964712</v>
      </c>
      <c r="I37" s="9">
        <f t="shared" si="13"/>
        <v>3.0646472328178764E-09</v>
      </c>
      <c r="J37" s="3">
        <f t="shared" si="14"/>
        <v>68.87908458100087</v>
      </c>
      <c r="K37" s="1">
        <f>0</f>
        <v>0</v>
      </c>
      <c r="L37" s="10">
        <f t="shared" si="15"/>
        <v>0.12691432903714936</v>
      </c>
      <c r="N37" s="9">
        <f t="shared" si="1"/>
        <v>0.00011041237776484203</v>
      </c>
      <c r="O37" s="9">
        <f t="shared" si="2"/>
        <v>0.00011041237780454558</v>
      </c>
      <c r="P37" s="9">
        <f t="shared" si="3"/>
        <v>4.717155274940518E-09</v>
      </c>
      <c r="Q37" s="9">
        <f t="shared" si="4"/>
        <v>1.5723855050686119E-09</v>
      </c>
      <c r="S37" s="10">
        <f aca="true" t="shared" si="21" ref="S37:V100">(((64/ABS(Y37))^8)+9.5*(LN($E$10+5.74/(ABS(Y37)^0.9))-((2500/ABS(Y37))^6))^(-16))^0.125</f>
        <v>0.03643808483814953</v>
      </c>
      <c r="T37" s="10">
        <f t="shared" si="21"/>
        <v>0.03643808483634143</v>
      </c>
      <c r="U37" s="10">
        <f t="shared" si="21"/>
        <v>0.03643808483091707</v>
      </c>
      <c r="V37" s="10">
        <f t="shared" si="21"/>
        <v>410.9942784075243</v>
      </c>
      <c r="W37" s="3">
        <f>0</f>
        <v>0</v>
      </c>
      <c r="Y37" s="3">
        <f t="shared" si="16"/>
        <v>5615.013390880745</v>
      </c>
      <c r="Z37" s="3">
        <f t="shared" si="17"/>
        <v>5615.013391865081</v>
      </c>
      <c r="AA37" s="3">
        <f t="shared" si="18"/>
        <v>5615.013394818077</v>
      </c>
      <c r="AB37" s="3">
        <f t="shared" si="19"/>
        <v>0.1557199293576061</v>
      </c>
      <c r="AC37" s="3">
        <f t="shared" si="20"/>
        <v>0</v>
      </c>
    </row>
    <row r="38" spans="1:29" ht="12.75">
      <c r="A38" s="10">
        <f t="shared" si="6"/>
        <v>0.13396512509476877</v>
      </c>
      <c r="B38" s="3">
        <f t="shared" si="0"/>
        <v>30</v>
      </c>
      <c r="C38" s="9">
        <f t="shared" si="7"/>
        <v>0.00011031860506319254</v>
      </c>
      <c r="D38" s="10">
        <f t="shared" si="8"/>
        <v>29.931207557798892</v>
      </c>
      <c r="E38" s="9">
        <f t="shared" si="9"/>
        <v>0.00011031860508352301</v>
      </c>
      <c r="F38" s="10">
        <f t="shared" si="10"/>
        <v>68.88031679846387</v>
      </c>
      <c r="G38" s="9">
        <f t="shared" si="11"/>
        <v>6.449507320569444E-09</v>
      </c>
      <c r="H38" s="10">
        <f t="shared" si="12"/>
        <v>68.88022615339052</v>
      </c>
      <c r="I38" s="9">
        <f t="shared" si="13"/>
        <v>3.224754930549227E-09</v>
      </c>
      <c r="J38" s="3">
        <f t="shared" si="14"/>
        <v>68.88019593835851</v>
      </c>
      <c r="K38" s="1">
        <f>0</f>
        <v>0</v>
      </c>
      <c r="L38" s="10">
        <f t="shared" si="15"/>
        <v>0.13396512509476877</v>
      </c>
      <c r="N38" s="9">
        <f t="shared" si="1"/>
        <v>0.00011022499461281692</v>
      </c>
      <c r="O38" s="9">
        <f t="shared" si="2"/>
        <v>8.261494686934451E-09</v>
      </c>
      <c r="P38" s="9">
        <f t="shared" si="3"/>
        <v>4.9568994126168985E-09</v>
      </c>
      <c r="Q38" s="9">
        <f t="shared" si="4"/>
        <v>1.6523002375884275E-09</v>
      </c>
      <c r="S38" s="10">
        <f t="shared" si="21"/>
        <v>0.03645562103945678</v>
      </c>
      <c r="T38" s="10">
        <f t="shared" si="21"/>
        <v>0.03645562103755569</v>
      </c>
      <c r="U38" s="10">
        <f t="shared" si="21"/>
        <v>195.29437140237107</v>
      </c>
      <c r="V38" s="10">
        <f t="shared" si="21"/>
        <v>390.58858894777427</v>
      </c>
      <c r="W38" s="3">
        <f>0</f>
        <v>0</v>
      </c>
      <c r="Y38" s="3">
        <f t="shared" si="16"/>
        <v>5605.475632989722</v>
      </c>
      <c r="Z38" s="3">
        <f t="shared" si="17"/>
        <v>5605.475634022748</v>
      </c>
      <c r="AA38" s="3">
        <f t="shared" si="18"/>
        <v>0.32771041756312996</v>
      </c>
      <c r="AB38" s="3">
        <f t="shared" si="19"/>
        <v>0.16385527332586128</v>
      </c>
      <c r="AC38" s="3">
        <f t="shared" si="20"/>
        <v>0</v>
      </c>
    </row>
    <row r="39" spans="1:29" ht="12.75">
      <c r="A39" s="10">
        <f t="shared" si="6"/>
        <v>0.14101592115238817</v>
      </c>
      <c r="B39" s="3">
        <f t="shared" si="0"/>
        <v>30</v>
      </c>
      <c r="C39" s="9">
        <f t="shared" si="7"/>
        <v>0.00011013154611270032</v>
      </c>
      <c r="D39" s="10">
        <f t="shared" si="8"/>
        <v>68.88163571022585</v>
      </c>
      <c r="E39" s="9">
        <f t="shared" si="9"/>
        <v>1.0152909112892403E-08</v>
      </c>
      <c r="F39" s="10">
        <f t="shared" si="10"/>
        <v>68.88148463747672</v>
      </c>
      <c r="G39" s="9">
        <f t="shared" si="11"/>
        <v>6.768610508619401E-09</v>
      </c>
      <c r="H39" s="10">
        <f t="shared" si="12"/>
        <v>68.88139399378188</v>
      </c>
      <c r="I39" s="9">
        <f t="shared" si="13"/>
        <v>3.3843065844232982E-09</v>
      </c>
      <c r="J39" s="3">
        <f t="shared" si="14"/>
        <v>68.88136377920935</v>
      </c>
      <c r="K39" s="1">
        <f>0</f>
        <v>0</v>
      </c>
      <c r="L39" s="10">
        <f t="shared" si="15"/>
        <v>0.14101592115238817</v>
      </c>
      <c r="N39" s="9">
        <f t="shared" si="1"/>
        <v>1.2123542757385896E-08</v>
      </c>
      <c r="O39" s="9">
        <f t="shared" si="2"/>
        <v>8.659680197005299E-09</v>
      </c>
      <c r="P39" s="9">
        <f t="shared" si="3"/>
        <v>5.195810837779709E-09</v>
      </c>
      <c r="Q39" s="9">
        <f t="shared" si="4"/>
        <v>1.7319373992580288E-09</v>
      </c>
      <c r="S39" s="10">
        <f t="shared" si="21"/>
        <v>0.036473129104705064</v>
      </c>
      <c r="T39" s="10">
        <f t="shared" si="21"/>
        <v>124.05828359343728</v>
      </c>
      <c r="U39" s="10">
        <f t="shared" si="21"/>
        <v>186.08730350514912</v>
      </c>
      <c r="V39" s="10">
        <f t="shared" si="21"/>
        <v>372.17446073675774</v>
      </c>
      <c r="W39" s="3">
        <f>0</f>
        <v>0</v>
      </c>
      <c r="Y39" s="3">
        <f t="shared" si="16"/>
        <v>5595.970850108211</v>
      </c>
      <c r="Z39" s="3">
        <f t="shared" si="17"/>
        <v>0.5158865506292205</v>
      </c>
      <c r="AA39" s="3">
        <f t="shared" si="18"/>
        <v>0.34392459235258416</v>
      </c>
      <c r="AB39" s="3">
        <f t="shared" si="19"/>
        <v>0.17196236376162238</v>
      </c>
      <c r="AC39" s="3">
        <f t="shared" si="20"/>
        <v>0</v>
      </c>
    </row>
    <row r="40" spans="1:29" ht="12.75">
      <c r="A40" s="10">
        <f t="shared" si="6"/>
        <v>0.14806671721000758</v>
      </c>
      <c r="B40" s="3">
        <f t="shared" si="0"/>
        <v>30</v>
      </c>
      <c r="C40" s="9">
        <f t="shared" si="7"/>
        <v>-0.00010991678750910333</v>
      </c>
      <c r="D40" s="10">
        <f t="shared" si="8"/>
        <v>68.88285983405869</v>
      </c>
      <c r="E40" s="9">
        <f t="shared" si="9"/>
        <v>1.0629900875741807E-08</v>
      </c>
      <c r="F40" s="10">
        <f t="shared" si="10"/>
        <v>68.88270876371227</v>
      </c>
      <c r="G40" s="9">
        <f t="shared" si="11"/>
        <v>7.086605215494755E-09</v>
      </c>
      <c r="H40" s="10">
        <f t="shared" si="12"/>
        <v>68.88261812145905</v>
      </c>
      <c r="I40" s="9">
        <f t="shared" si="13"/>
        <v>3.5433039972276157E-09</v>
      </c>
      <c r="J40" s="3">
        <f t="shared" si="14"/>
        <v>68.88258790736714</v>
      </c>
      <c r="K40" s="1">
        <f>0</f>
        <v>0</v>
      </c>
      <c r="L40" s="10">
        <f t="shared" si="15"/>
        <v>0.14806671721000758</v>
      </c>
      <c r="N40" s="9">
        <f t="shared" si="1"/>
        <v>-0.00010982318889662676</v>
      </c>
      <c r="O40" s="9">
        <f t="shared" si="2"/>
        <v>9.05648235432247E-09</v>
      </c>
      <c r="P40" s="9">
        <f t="shared" si="3"/>
        <v>5.43389225091882E-09</v>
      </c>
      <c r="Q40" s="9">
        <f t="shared" si="4"/>
        <v>1.8112978899318166E-09</v>
      </c>
      <c r="S40" s="10">
        <f t="shared" si="21"/>
        <v>0.03649326976309272</v>
      </c>
      <c r="T40" s="10">
        <f t="shared" si="21"/>
        <v>118.491460339013</v>
      </c>
      <c r="U40" s="10">
        <f t="shared" si="21"/>
        <v>177.73707434296</v>
      </c>
      <c r="V40" s="10">
        <f t="shared" si="21"/>
        <v>355.4740092893838</v>
      </c>
      <c r="W40" s="3">
        <f>0</f>
        <v>0</v>
      </c>
      <c r="Y40" s="3">
        <f t="shared" si="16"/>
        <v>-5585.058600821265</v>
      </c>
      <c r="Z40" s="3">
        <f t="shared" si="17"/>
        <v>0.5401233119829157</v>
      </c>
      <c r="AA40" s="3">
        <f t="shared" si="18"/>
        <v>0.36008244333146894</v>
      </c>
      <c r="AB40" s="3">
        <f t="shared" si="19"/>
        <v>0.18004129226758456</v>
      </c>
      <c r="AC40" s="3">
        <f t="shared" si="20"/>
        <v>0</v>
      </c>
    </row>
    <row r="41" spans="1:29" ht="12.75">
      <c r="A41" s="10">
        <f t="shared" si="6"/>
        <v>0.155117513267627</v>
      </c>
      <c r="B41" s="3">
        <f t="shared" si="0"/>
        <v>30</v>
      </c>
      <c r="C41" s="9">
        <f t="shared" si="7"/>
        <v>-0.00010972975221392912</v>
      </c>
      <c r="D41" s="10">
        <f t="shared" si="8"/>
        <v>30.068309071892937</v>
      </c>
      <c r="E41" s="9">
        <f t="shared" si="9"/>
        <v>-0.00010972975224870445</v>
      </c>
      <c r="F41" s="10">
        <f t="shared" si="10"/>
        <v>68.88398898162072</v>
      </c>
      <c r="G41" s="9">
        <f t="shared" si="11"/>
        <v>7.403495035654825E-09</v>
      </c>
      <c r="H41" s="10">
        <f t="shared" si="12"/>
        <v>68.88389834087212</v>
      </c>
      <c r="I41" s="9">
        <f t="shared" si="13"/>
        <v>3.7017489665258966E-09</v>
      </c>
      <c r="J41" s="3">
        <f t="shared" si="14"/>
        <v>68.88386812728164</v>
      </c>
      <c r="K41" s="1">
        <f>0</f>
        <v>0</v>
      </c>
      <c r="L41" s="10">
        <f t="shared" si="15"/>
        <v>0.155117513267627</v>
      </c>
      <c r="N41" s="9">
        <f t="shared" si="1"/>
        <v>-0.00010963647721560994</v>
      </c>
      <c r="O41" s="9">
        <f t="shared" si="2"/>
        <v>-0.00010963647728657924</v>
      </c>
      <c r="P41" s="9">
        <f t="shared" si="3"/>
        <v>5.671146343481976E-09</v>
      </c>
      <c r="Q41" s="9">
        <f t="shared" si="4"/>
        <v>1.8903826073188426E-09</v>
      </c>
      <c r="S41" s="10">
        <f t="shared" si="21"/>
        <v>0.03651084529206423</v>
      </c>
      <c r="T41" s="10">
        <f t="shared" si="21"/>
        <v>0.03651084528879341</v>
      </c>
      <c r="U41" s="10">
        <f t="shared" si="21"/>
        <v>170.12944183249454</v>
      </c>
      <c r="V41" s="10">
        <f t="shared" si="21"/>
        <v>340.25875050292603</v>
      </c>
      <c r="W41" s="3">
        <f>0</f>
        <v>0</v>
      </c>
      <c r="Y41" s="3">
        <f t="shared" si="16"/>
        <v>-5575.5550199066265</v>
      </c>
      <c r="Z41" s="3">
        <f t="shared" si="17"/>
        <v>-5575.55502167362</v>
      </c>
      <c r="AA41" s="3">
        <f t="shared" si="18"/>
        <v>0.3761841531403653</v>
      </c>
      <c r="AB41" s="3">
        <f t="shared" si="19"/>
        <v>0.18809215018101236</v>
      </c>
      <c r="AC41" s="3">
        <f t="shared" si="20"/>
        <v>0</v>
      </c>
    </row>
    <row r="42" spans="1:29" ht="12.75">
      <c r="A42" s="10">
        <f t="shared" si="6"/>
        <v>0.1621683093252464</v>
      </c>
      <c r="B42" s="3">
        <f t="shared" si="0"/>
        <v>30</v>
      </c>
      <c r="C42" s="9">
        <f t="shared" si="7"/>
        <v>-0.00010954336358720271</v>
      </c>
      <c r="D42" s="10">
        <f t="shared" si="8"/>
        <v>30.068309096973394</v>
      </c>
      <c r="E42" s="9">
        <f t="shared" si="9"/>
        <v>-0.00010954336362339548</v>
      </c>
      <c r="F42" s="10">
        <f t="shared" si="10"/>
        <v>30.13661819503549</v>
      </c>
      <c r="G42" s="9">
        <f t="shared" si="11"/>
        <v>-0.00010954336373197383</v>
      </c>
      <c r="H42" s="10">
        <f t="shared" si="12"/>
        <v>68.88523445710513</v>
      </c>
      <c r="I42" s="9">
        <f t="shared" si="13"/>
        <v>3.85964328391638E-09</v>
      </c>
      <c r="J42" s="3">
        <f t="shared" si="14"/>
        <v>68.88520424403713</v>
      </c>
      <c r="K42" s="1">
        <f>0</f>
        <v>0</v>
      </c>
      <c r="L42" s="10">
        <f t="shared" si="15"/>
        <v>0.1621683093252464</v>
      </c>
      <c r="N42" s="9">
        <f t="shared" si="1"/>
        <v>-0.0001094504110856918</v>
      </c>
      <c r="O42" s="9">
        <f t="shared" si="2"/>
        <v>-0.00010945041115949114</v>
      </c>
      <c r="P42" s="9">
        <f t="shared" si="3"/>
        <v>-0.0001094504113070894</v>
      </c>
      <c r="Q42" s="9">
        <f t="shared" si="4"/>
        <v>1.9691924453269476E-09</v>
      </c>
      <c r="S42" s="10">
        <f t="shared" si="21"/>
        <v>0.03652839232263965</v>
      </c>
      <c r="T42" s="10">
        <f t="shared" si="21"/>
        <v>0.03652839231922925</v>
      </c>
      <c r="U42" s="10">
        <f t="shared" si="21"/>
        <v>0.03652839230899806</v>
      </c>
      <c r="V42" s="10">
        <f t="shared" si="21"/>
        <v>326.33909026627236</v>
      </c>
      <c r="W42" s="3">
        <f>0</f>
        <v>0</v>
      </c>
      <c r="Y42" s="3">
        <f t="shared" si="16"/>
        <v>-5566.084297313798</v>
      </c>
      <c r="Z42" s="3">
        <f t="shared" si="17"/>
        <v>-5566.084299152813</v>
      </c>
      <c r="AA42" s="3">
        <f t="shared" si="18"/>
        <v>-5566.084304669864</v>
      </c>
      <c r="AB42" s="3">
        <f t="shared" si="19"/>
        <v>0.19611502853605423</v>
      </c>
      <c r="AC42" s="3">
        <f t="shared" si="20"/>
        <v>0</v>
      </c>
    </row>
    <row r="43" spans="1:29" ht="12.75">
      <c r="A43" s="10">
        <f t="shared" si="6"/>
        <v>0.1692191053828658</v>
      </c>
      <c r="B43" s="3">
        <f t="shared" si="0"/>
        <v>30</v>
      </c>
      <c r="C43" s="9">
        <f t="shared" si="7"/>
        <v>-0.00010935761939615901</v>
      </c>
      <c r="D43" s="10">
        <f t="shared" si="8"/>
        <v>30.068309123053968</v>
      </c>
      <c r="E43" s="9">
        <f t="shared" si="9"/>
        <v>-0.00010935761943376438</v>
      </c>
      <c r="F43" s="10">
        <f t="shared" si="10"/>
        <v>30.136618247196488</v>
      </c>
      <c r="G43" s="9">
        <f t="shared" si="11"/>
        <v>-0.00010935761954657992</v>
      </c>
      <c r="H43" s="10">
        <f t="shared" si="12"/>
        <v>30.204927373516263</v>
      </c>
      <c r="I43" s="9">
        <f t="shared" si="13"/>
        <v>-0.00010935761973460572</v>
      </c>
      <c r="J43" s="3">
        <f t="shared" si="14"/>
        <v>68.88659606334967</v>
      </c>
      <c r="K43" s="1">
        <f>0</f>
        <v>0</v>
      </c>
      <c r="L43" s="10">
        <f t="shared" si="15"/>
        <v>0.1692191053828658</v>
      </c>
      <c r="N43" s="9">
        <f t="shared" si="1"/>
        <v>-0.00010926498827796527</v>
      </c>
      <c r="O43" s="9">
        <f t="shared" si="2"/>
        <v>-0.00010926498835458438</v>
      </c>
      <c r="P43" s="9">
        <f t="shared" si="3"/>
        <v>-0.00010926498850782262</v>
      </c>
      <c r="Q43" s="9">
        <f t="shared" si="4"/>
        <v>-0.0001092649887376796</v>
      </c>
      <c r="S43" s="10">
        <f t="shared" si="21"/>
        <v>0.03654591072913595</v>
      </c>
      <c r="T43" s="10">
        <f t="shared" si="21"/>
        <v>0.03654591072558599</v>
      </c>
      <c r="U43" s="10">
        <f t="shared" si="21"/>
        <v>0.0365459107149361</v>
      </c>
      <c r="V43" s="10">
        <f t="shared" si="21"/>
        <v>0.036545910697186317</v>
      </c>
      <c r="W43" s="3">
        <f>0</f>
        <v>0</v>
      </c>
      <c r="Y43" s="3">
        <f t="shared" si="16"/>
        <v>-5556.646319592194</v>
      </c>
      <c r="Z43" s="3">
        <f t="shared" si="17"/>
        <v>-5556.646321502986</v>
      </c>
      <c r="AA43" s="3">
        <f t="shared" si="18"/>
        <v>-5556.646327235336</v>
      </c>
      <c r="AB43" s="3">
        <f t="shared" si="19"/>
        <v>-5556.646336789246</v>
      </c>
      <c r="AC43" s="3">
        <f t="shared" si="20"/>
        <v>0</v>
      </c>
    </row>
    <row r="44" spans="1:29" ht="12.75">
      <c r="A44" s="10">
        <f t="shared" si="6"/>
        <v>0.1762699014404852</v>
      </c>
      <c r="B44" s="3">
        <f t="shared" si="0"/>
        <v>30</v>
      </c>
      <c r="C44" s="9">
        <f t="shared" si="7"/>
        <v>-0.00010917251741574213</v>
      </c>
      <c r="D44" s="10">
        <f t="shared" si="8"/>
        <v>30.068309150131046</v>
      </c>
      <c r="E44" s="9">
        <f t="shared" si="9"/>
        <v>-0.00010917251745475468</v>
      </c>
      <c r="F44" s="10">
        <f t="shared" si="10"/>
        <v>30.136618301350644</v>
      </c>
      <c r="G44" s="9">
        <f t="shared" si="11"/>
        <v>-0.00010917251757179283</v>
      </c>
      <c r="H44" s="10">
        <f t="shared" si="12"/>
        <v>30.204927454747374</v>
      </c>
      <c r="I44" s="9">
        <f t="shared" si="13"/>
        <v>-0.00010917251776685614</v>
      </c>
      <c r="J44" s="3">
        <f t="shared" si="14"/>
        <v>-8.34157016874597</v>
      </c>
      <c r="K44" s="1">
        <f>0</f>
        <v>0</v>
      </c>
      <c r="L44" s="10">
        <f t="shared" si="15"/>
        <v>0.1762699014404852</v>
      </c>
      <c r="N44" s="9">
        <f t="shared" si="1"/>
        <v>-0.00010908020657121844</v>
      </c>
      <c r="O44" s="9">
        <f t="shared" si="2"/>
        <v>-0.0001090802066506476</v>
      </c>
      <c r="P44" s="9">
        <f t="shared" si="3"/>
        <v>-0.00010908020680950595</v>
      </c>
      <c r="Q44" s="9">
        <f t="shared" si="4"/>
        <v>-2.1256733309916716E-09</v>
      </c>
      <c r="S44" s="10">
        <f t="shared" si="21"/>
        <v>0.036563400385910105</v>
      </c>
      <c r="T44" s="10">
        <f t="shared" si="21"/>
        <v>0.036563400382220605</v>
      </c>
      <c r="U44" s="10">
        <f t="shared" si="21"/>
        <v>0.036563400371152015</v>
      </c>
      <c r="V44" s="10">
        <f t="shared" si="21"/>
        <v>0.03656340035270444</v>
      </c>
      <c r="W44" s="3">
        <f>0</f>
        <v>0</v>
      </c>
      <c r="Y44" s="3">
        <f t="shared" si="16"/>
        <v>-5547.240973682947</v>
      </c>
      <c r="Z44" s="3">
        <f t="shared" si="17"/>
        <v>-5547.2409756652405</v>
      </c>
      <c r="AA44" s="3">
        <f t="shared" si="18"/>
        <v>-5547.240981612147</v>
      </c>
      <c r="AB44" s="3">
        <f t="shared" si="19"/>
        <v>-5547.240991523646</v>
      </c>
      <c r="AC44" s="3">
        <f t="shared" si="20"/>
        <v>0</v>
      </c>
    </row>
    <row r="45" spans="1:29" ht="12.75">
      <c r="A45" s="10">
        <f t="shared" si="6"/>
        <v>0.18332069749810462</v>
      </c>
      <c r="B45" s="3">
        <f t="shared" si="0"/>
        <v>30</v>
      </c>
      <c r="C45" s="9">
        <f t="shared" si="7"/>
        <v>-0.00010898805542857763</v>
      </c>
      <c r="D45" s="10">
        <f t="shared" si="8"/>
        <v>30.068309178201183</v>
      </c>
      <c r="E45" s="9">
        <f t="shared" si="9"/>
        <v>-0.000108988055468993</v>
      </c>
      <c r="F45" s="10">
        <f t="shared" si="10"/>
        <v>30.136618357490956</v>
      </c>
      <c r="G45" s="9">
        <f t="shared" si="11"/>
        <v>-0.00010898805559023875</v>
      </c>
      <c r="H45" s="10">
        <f t="shared" si="12"/>
        <v>-8.343102795300997</v>
      </c>
      <c r="I45" s="9">
        <f t="shared" si="13"/>
        <v>-4.32939351088345E-09</v>
      </c>
      <c r="J45" s="3">
        <f t="shared" si="14"/>
        <v>-8.343072588279052</v>
      </c>
      <c r="K45" s="1">
        <f>0</f>
        <v>0</v>
      </c>
      <c r="L45" s="10">
        <f t="shared" si="15"/>
        <v>0.18332069749810462</v>
      </c>
      <c r="N45" s="9">
        <f t="shared" si="1"/>
        <v>-0.00010889606375190874</v>
      </c>
      <c r="O45" s="9">
        <f t="shared" si="2"/>
        <v>-0.00010889606383413826</v>
      </c>
      <c r="P45" s="9">
        <f t="shared" si="3"/>
        <v>-6.610956290541013E-09</v>
      </c>
      <c r="Q45" s="9">
        <f t="shared" si="4"/>
        <v>-2.2036526676140005E-09</v>
      </c>
      <c r="S45" s="10">
        <f t="shared" si="21"/>
        <v>0.036580861167363275</v>
      </c>
      <c r="T45" s="10">
        <f t="shared" si="21"/>
        <v>0.036580861163534165</v>
      </c>
      <c r="U45" s="10">
        <f t="shared" si="21"/>
        <v>0.036580861152046965</v>
      </c>
      <c r="V45" s="10">
        <f t="shared" si="21"/>
        <v>290.9304674798611</v>
      </c>
      <c r="W45" s="3">
        <f>0</f>
        <v>0</v>
      </c>
      <c r="Y45" s="3">
        <f t="shared" si="16"/>
        <v>-5537.868146917495</v>
      </c>
      <c r="Z45" s="3">
        <f t="shared" si="17"/>
        <v>-5537.868148971069</v>
      </c>
      <c r="AA45" s="3">
        <f t="shared" si="18"/>
        <v>-5537.868155131771</v>
      </c>
      <c r="AB45" s="3">
        <f t="shared" si="19"/>
        <v>-0.2199838351561794</v>
      </c>
      <c r="AC45" s="3">
        <f t="shared" si="20"/>
        <v>0</v>
      </c>
    </row>
    <row r="46" spans="1:29" ht="12.75">
      <c r="A46" s="10">
        <f t="shared" si="6"/>
        <v>0.19037149355572403</v>
      </c>
      <c r="B46" s="3">
        <f t="shared" si="0"/>
        <v>30</v>
      </c>
      <c r="C46" s="9">
        <f t="shared" si="7"/>
        <v>-0.00010880423122494803</v>
      </c>
      <c r="D46" s="10">
        <f t="shared" si="8"/>
        <v>30.068309207260985</v>
      </c>
      <c r="E46" s="9">
        <f t="shared" si="9"/>
        <v>-0.000108804231266761</v>
      </c>
      <c r="F46" s="10">
        <f t="shared" si="10"/>
        <v>-8.344750949017953</v>
      </c>
      <c r="G46" s="9">
        <f t="shared" si="11"/>
        <v>-8.970157832952764E-09</v>
      </c>
      <c r="H46" s="10">
        <f t="shared" si="12"/>
        <v>-8.344660329790123</v>
      </c>
      <c r="I46" s="9">
        <f t="shared" si="13"/>
        <v>-4.485080657806113E-09</v>
      </c>
      <c r="J46" s="3">
        <f t="shared" si="14"/>
        <v>-8.344630123373307</v>
      </c>
      <c r="K46" s="1">
        <f>0</f>
        <v>0</v>
      </c>
      <c r="L46" s="10">
        <f t="shared" si="15"/>
        <v>0.19037149355572403</v>
      </c>
      <c r="N46" s="9">
        <f t="shared" si="1"/>
        <v>-0.00010871255761413629</v>
      </c>
      <c r="O46" s="9">
        <f t="shared" si="2"/>
        <v>-1.1406794711950511E-08</v>
      </c>
      <c r="P46" s="9">
        <f t="shared" si="3"/>
        <v>-6.8440803681131774E-09</v>
      </c>
      <c r="Q46" s="9">
        <f t="shared" si="4"/>
        <v>-2.28136071280212E-09</v>
      </c>
      <c r="S46" s="10">
        <f t="shared" si="21"/>
        <v>0.03659829294794459</v>
      </c>
      <c r="T46" s="10">
        <f t="shared" si="21"/>
        <v>0.03659829294397597</v>
      </c>
      <c r="U46" s="10">
        <f t="shared" si="21"/>
        <v>140.4158657497095</v>
      </c>
      <c r="V46" s="10">
        <f t="shared" si="21"/>
        <v>280.8316224666765</v>
      </c>
      <c r="W46" s="3">
        <f>0</f>
        <v>0</v>
      </c>
      <c r="Y46" s="3">
        <f t="shared" si="16"/>
        <v>-5528.527727016344</v>
      </c>
      <c r="Z46" s="3">
        <f t="shared" si="17"/>
        <v>-5528.527729140933</v>
      </c>
      <c r="AA46" s="3">
        <f t="shared" si="18"/>
        <v>-0.45578894990456187</v>
      </c>
      <c r="AB46" s="3">
        <f t="shared" si="19"/>
        <v>-0.22789456343220116</v>
      </c>
      <c r="AC46" s="3">
        <f t="shared" si="20"/>
        <v>0</v>
      </c>
    </row>
    <row r="47" spans="1:29" ht="12.75">
      <c r="A47" s="10">
        <f t="shared" si="6"/>
        <v>0.19742228961334343</v>
      </c>
      <c r="B47" s="3">
        <f t="shared" si="0"/>
        <v>30</v>
      </c>
      <c r="C47" s="9">
        <f t="shared" si="7"/>
        <v>-0.00010862104260276463</v>
      </c>
      <c r="D47" s="10">
        <f t="shared" si="8"/>
        <v>-8.346514434265151</v>
      </c>
      <c r="E47" s="9">
        <f t="shared" si="9"/>
        <v>-1.3920663912367285E-08</v>
      </c>
      <c r="F47" s="10">
        <f t="shared" si="10"/>
        <v>-8.346363405422734</v>
      </c>
      <c r="G47" s="9">
        <f t="shared" si="11"/>
        <v>-9.28044860628163E-09</v>
      </c>
      <c r="H47" s="10">
        <f t="shared" si="12"/>
        <v>-8.346272788071964</v>
      </c>
      <c r="I47" s="9">
        <f t="shared" si="13"/>
        <v>-4.640226102645433E-09</v>
      </c>
      <c r="J47" s="3">
        <f t="shared" si="14"/>
        <v>-8.346242582280768</v>
      </c>
      <c r="K47" s="1">
        <f>0</f>
        <v>0</v>
      </c>
      <c r="L47" s="10">
        <f t="shared" si="15"/>
        <v>0.19742228961334343</v>
      </c>
      <c r="N47" s="9">
        <f t="shared" si="1"/>
        <v>-1.6511562828411168E-08</v>
      </c>
      <c r="O47" s="9">
        <f t="shared" si="2"/>
        <v>-1.179398259056707E-08</v>
      </c>
      <c r="P47" s="9">
        <f t="shared" si="3"/>
        <v>-7.076393211046946E-09</v>
      </c>
      <c r="Q47" s="9">
        <f t="shared" si="4"/>
        <v>-2.3587983465652033E-09</v>
      </c>
      <c r="S47" s="10">
        <f t="shared" si="21"/>
        <v>0.036615695602155614</v>
      </c>
      <c r="T47" s="10">
        <f t="shared" si="21"/>
        <v>90.48077634476887</v>
      </c>
      <c r="U47" s="10">
        <f t="shared" si="21"/>
        <v>135.72107679935323</v>
      </c>
      <c r="V47" s="10">
        <f t="shared" si="21"/>
        <v>271.44204833198063</v>
      </c>
      <c r="W47" s="3">
        <f>0</f>
        <v>0</v>
      </c>
      <c r="Y47" s="3">
        <f t="shared" si="16"/>
        <v>-5519.219602087628</v>
      </c>
      <c r="Z47" s="3">
        <f t="shared" si="17"/>
        <v>-0.7073325692535366</v>
      </c>
      <c r="AA47" s="3">
        <f t="shared" si="18"/>
        <v>-0.4715553509394569</v>
      </c>
      <c r="AB47" s="3">
        <f t="shared" si="19"/>
        <v>-0.23577776690561345</v>
      </c>
      <c r="AC47" s="3">
        <f t="shared" si="20"/>
        <v>0</v>
      </c>
    </row>
    <row r="48" spans="1:29" ht="12.75">
      <c r="A48" s="10">
        <f t="shared" si="6"/>
        <v>0.20447308567096284</v>
      </c>
      <c r="B48" s="3">
        <f t="shared" si="0"/>
        <v>30</v>
      </c>
      <c r="C48" s="9">
        <f t="shared" si="7"/>
        <v>0.00010840012878901518</v>
      </c>
      <c r="D48" s="10">
        <f t="shared" si="8"/>
        <v>-8.348181620044565</v>
      </c>
      <c r="E48" s="9">
        <f t="shared" si="9"/>
        <v>-1.4384479948028154E-08</v>
      </c>
      <c r="F48" s="10">
        <f t="shared" si="10"/>
        <v>-8.348030594432798</v>
      </c>
      <c r="G48" s="9">
        <f t="shared" si="11"/>
        <v>-9.58965948944346E-09</v>
      </c>
      <c r="H48" s="10">
        <f t="shared" si="12"/>
        <v>-8.347939979020406</v>
      </c>
      <c r="I48" s="9">
        <f t="shared" si="13"/>
        <v>-4.794831601972259E-09</v>
      </c>
      <c r="J48" s="3">
        <f t="shared" si="14"/>
        <v>-8.34790977387545</v>
      </c>
      <c r="K48" s="1">
        <f>0</f>
        <v>0</v>
      </c>
      <c r="L48" s="10">
        <f t="shared" si="15"/>
        <v>0.20447308567096284</v>
      </c>
      <c r="N48" s="9">
        <f t="shared" si="1"/>
        <v>0.00010830847121751513</v>
      </c>
      <c r="O48" s="9">
        <f t="shared" si="2"/>
        <v>-1.2179822797558125E-08</v>
      </c>
      <c r="P48" s="9">
        <f t="shared" si="3"/>
        <v>-7.3078974506551795E-09</v>
      </c>
      <c r="Q48" s="9">
        <f t="shared" si="4"/>
        <v>-2.4359664454884047E-09</v>
      </c>
      <c r="S48" s="10">
        <f t="shared" si="21"/>
        <v>0.036636723433697505</v>
      </c>
      <c r="T48" s="10">
        <f t="shared" si="21"/>
        <v>87.56329617590808</v>
      </c>
      <c r="U48" s="10">
        <f t="shared" si="21"/>
        <v>131.34485947203314</v>
      </c>
      <c r="V48" s="10">
        <f t="shared" si="21"/>
        <v>262.68961719270976</v>
      </c>
      <c r="W48" s="3">
        <f>0</f>
        <v>0</v>
      </c>
      <c r="Y48" s="3">
        <f t="shared" si="16"/>
        <v>5507.9945961219155</v>
      </c>
      <c r="Z48" s="3">
        <f t="shared" si="17"/>
        <v>-0.7308998495377427</v>
      </c>
      <c r="AA48" s="3">
        <f t="shared" si="18"/>
        <v>-0.4872668809214216</v>
      </c>
      <c r="AB48" s="3">
        <f t="shared" si="19"/>
        <v>-0.2436335348307636</v>
      </c>
      <c r="AC48" s="3">
        <f t="shared" si="20"/>
        <v>0</v>
      </c>
    </row>
    <row r="49" spans="1:29" ht="12.75">
      <c r="A49" s="10">
        <f t="shared" si="6"/>
        <v>0.21152388172858225</v>
      </c>
      <c r="B49" s="3">
        <f t="shared" si="0"/>
        <v>30</v>
      </c>
      <c r="C49" s="9">
        <f t="shared" si="7"/>
        <v>0.00010821697221770646</v>
      </c>
      <c r="D49" s="10">
        <f t="shared" si="8"/>
        <v>29.932173970315354</v>
      </c>
      <c r="E49" s="9">
        <f t="shared" si="9"/>
        <v>0.00010821697227900155</v>
      </c>
      <c r="F49" s="10">
        <f t="shared" si="10"/>
        <v>-8.34975232554222</v>
      </c>
      <c r="G49" s="9">
        <f t="shared" si="11"/>
        <v>-9.897793984786533E-09</v>
      </c>
      <c r="H49" s="10">
        <f t="shared" si="12"/>
        <v>-8.349661712129452</v>
      </c>
      <c r="I49" s="9">
        <f t="shared" si="13"/>
        <v>-4.9488989071299E-09</v>
      </c>
      <c r="J49" s="3">
        <f t="shared" si="14"/>
        <v>-8.349631507650939</v>
      </c>
      <c r="K49" s="1">
        <f>0</f>
        <v>0</v>
      </c>
      <c r="L49" s="10">
        <f t="shared" si="15"/>
        <v>0.21152388172858225</v>
      </c>
      <c r="N49" s="9">
        <f t="shared" si="1"/>
        <v>0.00010812563157649512</v>
      </c>
      <c r="O49" s="9">
        <f t="shared" si="2"/>
        <v>0.00010812563170092433</v>
      </c>
      <c r="P49" s="9">
        <f t="shared" si="3"/>
        <v>-7.538595709342066E-09</v>
      </c>
      <c r="Q49" s="9">
        <f t="shared" si="4"/>
        <v>-2.51286588431853E-09</v>
      </c>
      <c r="S49" s="10">
        <f t="shared" si="21"/>
        <v>0.036654191571488116</v>
      </c>
      <c r="T49" s="10">
        <f t="shared" si="21"/>
        <v>0.03665419156563704</v>
      </c>
      <c r="U49" s="10">
        <f t="shared" si="21"/>
        <v>127.25587943753962</v>
      </c>
      <c r="V49" s="10">
        <f t="shared" si="21"/>
        <v>254.51166040408648</v>
      </c>
      <c r="W49" s="3">
        <f>0</f>
        <v>0</v>
      </c>
      <c r="Y49" s="3">
        <f t="shared" si="16"/>
        <v>5498.6880997525595</v>
      </c>
      <c r="Z49" s="3">
        <f t="shared" si="17"/>
        <v>5498.688102867068</v>
      </c>
      <c r="AA49" s="3">
        <f t="shared" si="18"/>
        <v>-0.5029237178107187</v>
      </c>
      <c r="AB49" s="3">
        <f t="shared" si="19"/>
        <v>-0.2514619561963787</v>
      </c>
      <c r="AC49" s="3">
        <f t="shared" si="20"/>
        <v>0</v>
      </c>
    </row>
    <row r="50" spans="1:29" ht="12.75">
      <c r="A50" s="10">
        <f t="shared" si="6"/>
        <v>0.21857467778620165</v>
      </c>
      <c r="B50" s="3">
        <f t="shared" si="0"/>
        <v>30</v>
      </c>
      <c r="C50" s="9">
        <f t="shared" si="7"/>
        <v>0.00010803444895867157</v>
      </c>
      <c r="D50" s="10">
        <f t="shared" si="8"/>
        <v>29.93217392634226</v>
      </c>
      <c r="E50" s="9">
        <f t="shared" si="9"/>
        <v>0.00010803444902180409</v>
      </c>
      <c r="F50" s="10">
        <f t="shared" si="10"/>
        <v>29.864347851233553</v>
      </c>
      <c r="G50" s="9">
        <f t="shared" si="11"/>
        <v>0.00010803444921120163</v>
      </c>
      <c r="H50" s="10">
        <f t="shared" si="12"/>
        <v>-8.351437797510728</v>
      </c>
      <c r="I50" s="9">
        <f t="shared" si="13"/>
        <v>-5.102429763930828E-09</v>
      </c>
      <c r="J50" s="3">
        <f t="shared" si="14"/>
        <v>-8.351407593719085</v>
      </c>
      <c r="K50" s="1">
        <f>0</f>
        <v>0</v>
      </c>
      <c r="L50" s="10">
        <f t="shared" si="15"/>
        <v>0.21857467778620165</v>
      </c>
      <c r="N50" s="9">
        <f t="shared" si="1"/>
        <v>0.00010794342415392625</v>
      </c>
      <c r="O50" s="9">
        <f t="shared" si="2"/>
        <v>0.00010794342428202395</v>
      </c>
      <c r="P50" s="9">
        <f t="shared" si="3"/>
        <v>0.00010794342453821866</v>
      </c>
      <c r="Q50" s="9">
        <f t="shared" si="4"/>
        <v>-2.589497534135253E-09</v>
      </c>
      <c r="S50" s="10">
        <f t="shared" si="21"/>
        <v>0.03667163018545698</v>
      </c>
      <c r="T50" s="10">
        <f t="shared" si="21"/>
        <v>0.03667163017941984</v>
      </c>
      <c r="U50" s="10">
        <f t="shared" si="21"/>
        <v>0.036671630161308484</v>
      </c>
      <c r="V50" s="10">
        <f t="shared" si="21"/>
        <v>246.85346713234546</v>
      </c>
      <c r="W50" s="3">
        <f>0</f>
        <v>0</v>
      </c>
      <c r="Y50" s="3">
        <f t="shared" si="16"/>
        <v>5489.413783055137</v>
      </c>
      <c r="Z50" s="3">
        <f t="shared" si="17"/>
        <v>5489.413786263008</v>
      </c>
      <c r="AA50" s="3">
        <f t="shared" si="18"/>
        <v>5489.413795886619</v>
      </c>
      <c r="AB50" s="3">
        <f t="shared" si="19"/>
        <v>-0.25926311971015464</v>
      </c>
      <c r="AC50" s="3">
        <f t="shared" si="20"/>
        <v>0</v>
      </c>
    </row>
    <row r="51" spans="1:29" ht="12.75">
      <c r="A51" s="10">
        <f t="shared" si="6"/>
        <v>0.22562547384382106</v>
      </c>
      <c r="B51" s="3">
        <f t="shared" si="0"/>
        <v>30</v>
      </c>
      <c r="C51" s="9">
        <f t="shared" si="7"/>
        <v>0.00010785255682615758</v>
      </c>
      <c r="D51" s="10">
        <f t="shared" si="8"/>
        <v>29.93217388107272</v>
      </c>
      <c r="E51" s="9">
        <f t="shared" si="9"/>
        <v>0.00010785255689112116</v>
      </c>
      <c r="F51" s="10">
        <f t="shared" si="10"/>
        <v>29.86434776069472</v>
      </c>
      <c r="G51" s="9">
        <f t="shared" si="11"/>
        <v>0.00010785255708601128</v>
      </c>
      <c r="H51" s="10">
        <f t="shared" si="12"/>
        <v>29.796521637415054</v>
      </c>
      <c r="I51" s="9">
        <f t="shared" si="13"/>
        <v>0.0001078525574108278</v>
      </c>
      <c r="J51" s="3">
        <f t="shared" si="14"/>
        <v>-8.353237842807417</v>
      </c>
      <c r="K51" s="1">
        <f>0</f>
        <v>0</v>
      </c>
      <c r="L51" s="10">
        <f t="shared" si="15"/>
        <v>0.22562547384382106</v>
      </c>
      <c r="N51" s="9">
        <f t="shared" si="1"/>
        <v>0.00010776184676783073</v>
      </c>
      <c r="O51" s="9">
        <f t="shared" si="2"/>
        <v>0.00010776184689958354</v>
      </c>
      <c r="P51" s="9">
        <f t="shared" si="3"/>
        <v>0.00010776184716308915</v>
      </c>
      <c r="Q51" s="9">
        <f t="shared" si="4"/>
        <v>0.00010776184755834697</v>
      </c>
      <c r="S51" s="10">
        <f t="shared" si="21"/>
        <v>0.036689039146674915</v>
      </c>
      <c r="T51" s="10">
        <f t="shared" si="21"/>
        <v>0.036689039140451754</v>
      </c>
      <c r="U51" s="10">
        <f t="shared" si="21"/>
        <v>0.03668903912178238</v>
      </c>
      <c r="V51" s="10">
        <f t="shared" si="21"/>
        <v>0.03668903909066677</v>
      </c>
      <c r="W51" s="3">
        <f>0</f>
        <v>0</v>
      </c>
      <c r="Y51" s="3">
        <f t="shared" si="16"/>
        <v>5480.17153496783</v>
      </c>
      <c r="Z51" s="3">
        <f t="shared" si="17"/>
        <v>5480.17153826874</v>
      </c>
      <c r="AA51" s="3">
        <f t="shared" si="18"/>
        <v>5480.171548171437</v>
      </c>
      <c r="AB51" s="3">
        <f t="shared" si="19"/>
        <v>5480.171564675917</v>
      </c>
      <c r="AC51" s="3">
        <f t="shared" si="20"/>
        <v>0</v>
      </c>
    </row>
    <row r="52" spans="1:29" ht="12.75">
      <c r="A52" s="10">
        <f t="shared" si="6"/>
        <v>0.23267626990144047</v>
      </c>
      <c r="B52" s="3">
        <f t="shared" si="0"/>
        <v>30</v>
      </c>
      <c r="C52" s="9">
        <f t="shared" si="7"/>
        <v>0.00010767129364195517</v>
      </c>
      <c r="D52" s="10">
        <f t="shared" si="8"/>
        <v>29.93217383451146</v>
      </c>
      <c r="E52" s="9">
        <f t="shared" si="9"/>
        <v>0.00010767129370874285</v>
      </c>
      <c r="F52" s="10">
        <f t="shared" si="10"/>
        <v>29.864347667572247</v>
      </c>
      <c r="G52" s="9">
        <f t="shared" si="11"/>
        <v>0.0001076712939091064</v>
      </c>
      <c r="H52" s="10">
        <f t="shared" si="12"/>
        <v>29.796521497731533</v>
      </c>
      <c r="I52" s="9">
        <f t="shared" si="13"/>
        <v>0.00010767129424304537</v>
      </c>
      <c r="J52" s="3">
        <f t="shared" si="14"/>
        <v>67.81251271333458</v>
      </c>
      <c r="K52" s="1">
        <f>0</f>
        <v>0</v>
      </c>
      <c r="L52" s="10">
        <f t="shared" si="15"/>
        <v>0.23267626990144047</v>
      </c>
      <c r="N52" s="9">
        <f t="shared" si="1"/>
        <v>0.00010758089724376065</v>
      </c>
      <c r="O52" s="9">
        <f t="shared" si="2"/>
        <v>0.00010758089737915586</v>
      </c>
      <c r="P52" s="9">
        <f t="shared" si="3"/>
        <v>0.0001075808976499465</v>
      </c>
      <c r="Q52" s="9">
        <f t="shared" si="4"/>
        <v>2.7414193588710584E-09</v>
      </c>
      <c r="S52" s="10">
        <f t="shared" si="21"/>
        <v>0.03670641832626394</v>
      </c>
      <c r="T52" s="10">
        <f t="shared" si="21"/>
        <v>0.03670641831985487</v>
      </c>
      <c r="U52" s="10">
        <f t="shared" si="21"/>
        <v>0.03670641830062762</v>
      </c>
      <c r="V52" s="10">
        <f t="shared" si="21"/>
        <v>0.0367064182685822</v>
      </c>
      <c r="W52" s="3">
        <f>0</f>
        <v>0</v>
      </c>
      <c r="Y52" s="3">
        <f t="shared" si="16"/>
        <v>5470.961244812124</v>
      </c>
      <c r="Z52" s="3">
        <f t="shared" si="17"/>
        <v>5470.961248205719</v>
      </c>
      <c r="AA52" s="3">
        <f t="shared" si="18"/>
        <v>5470.961258386531</v>
      </c>
      <c r="AB52" s="3">
        <f t="shared" si="19"/>
        <v>5470.961275354537</v>
      </c>
      <c r="AC52" s="3">
        <f t="shared" si="20"/>
        <v>0</v>
      </c>
    </row>
    <row r="53" spans="1:29" ht="12.75">
      <c r="A53" s="10">
        <f t="shared" si="6"/>
        <v>0.23972706595905988</v>
      </c>
      <c r="B53" s="3">
        <f t="shared" si="0"/>
        <v>30</v>
      </c>
      <c r="C53" s="9">
        <f t="shared" si="7"/>
        <v>0.00010749065723537138</v>
      </c>
      <c r="D53" s="10">
        <f t="shared" si="8"/>
        <v>29.932173786662993</v>
      </c>
      <c r="E53" s="9">
        <f t="shared" si="9"/>
        <v>0.00010749065730397732</v>
      </c>
      <c r="F53" s="10">
        <f t="shared" si="10"/>
        <v>29.864347571875236</v>
      </c>
      <c r="G53" s="9">
        <f t="shared" si="11"/>
        <v>0.00010749065750979492</v>
      </c>
      <c r="H53" s="10">
        <f t="shared" si="12"/>
        <v>67.81448053612009</v>
      </c>
      <c r="I53" s="9">
        <f t="shared" si="13"/>
        <v>5.558723323904042E-09</v>
      </c>
      <c r="J53" s="3">
        <f t="shared" si="14"/>
        <v>67.81445034031286</v>
      </c>
      <c r="K53" s="1">
        <f>0</f>
        <v>0</v>
      </c>
      <c r="L53" s="10">
        <f t="shared" si="15"/>
        <v>0.23972706595905988</v>
      </c>
      <c r="N53" s="9">
        <f t="shared" si="1"/>
        <v>0.00010740057341477262</v>
      </c>
      <c r="O53" s="9">
        <f t="shared" si="2"/>
        <v>0.00010740057355379778</v>
      </c>
      <c r="P53" s="9">
        <f t="shared" si="3"/>
        <v>8.451712798852106E-09</v>
      </c>
      <c r="Q53" s="9">
        <f t="shared" si="4"/>
        <v>2.8172383231577596E-09</v>
      </c>
      <c r="S53" s="10">
        <f t="shared" si="21"/>
        <v>0.03672376759540172</v>
      </c>
      <c r="T53" s="10">
        <f t="shared" si="21"/>
        <v>0.03672376758880674</v>
      </c>
      <c r="U53" s="10">
        <f t="shared" si="21"/>
        <v>0.03672376756902176</v>
      </c>
      <c r="V53" s="10">
        <f t="shared" si="21"/>
        <v>226.59024467168152</v>
      </c>
      <c r="W53" s="3">
        <f>0</f>
        <v>0</v>
      </c>
      <c r="Y53" s="3">
        <f t="shared" si="16"/>
        <v>5461.782802291425</v>
      </c>
      <c r="Z53" s="3">
        <f t="shared" si="17"/>
        <v>5461.782805777409</v>
      </c>
      <c r="AA53" s="3">
        <f t="shared" si="18"/>
        <v>5461.78281623535</v>
      </c>
      <c r="AB53" s="3">
        <f t="shared" si="19"/>
        <v>0.2824481702322752</v>
      </c>
      <c r="AC53" s="3">
        <f t="shared" si="20"/>
        <v>0</v>
      </c>
    </row>
    <row r="54" spans="1:29" ht="12.75">
      <c r="A54" s="10">
        <f t="shared" si="6"/>
        <v>0.24677786201667928</v>
      </c>
      <c r="B54" s="3">
        <f t="shared" si="0"/>
        <v>30</v>
      </c>
      <c r="C54" s="9">
        <f t="shared" si="7"/>
        <v>0.00010731064544320587</v>
      </c>
      <c r="D54" s="10">
        <f t="shared" si="8"/>
        <v>29.93217373753169</v>
      </c>
      <c r="E54" s="9">
        <f t="shared" si="9"/>
        <v>0.00010731064551362354</v>
      </c>
      <c r="F54" s="10">
        <f t="shared" si="10"/>
        <v>67.81656233604556</v>
      </c>
      <c r="G54" s="9">
        <f t="shared" si="11"/>
        <v>1.142018908907E-08</v>
      </c>
      <c r="H54" s="10">
        <f t="shared" si="12"/>
        <v>67.81647175094776</v>
      </c>
      <c r="I54" s="9">
        <f t="shared" si="13"/>
        <v>5.71009674335226E-09</v>
      </c>
      <c r="J54" s="3">
        <f t="shared" si="14"/>
        <v>67.81644155590762</v>
      </c>
      <c r="K54" s="1">
        <f>0</f>
        <v>0</v>
      </c>
      <c r="L54" s="10">
        <f t="shared" si="15"/>
        <v>0.24677786201667928</v>
      </c>
      <c r="N54" s="9">
        <f t="shared" si="1"/>
        <v>0.00010722087312140217</v>
      </c>
      <c r="O54" s="9">
        <f t="shared" si="2"/>
        <v>1.446395390008146E-08</v>
      </c>
      <c r="P54" s="9">
        <f t="shared" si="3"/>
        <v>8.67837679442174E-09</v>
      </c>
      <c r="Q54" s="9">
        <f t="shared" si="4"/>
        <v>2.89279300713197E-09</v>
      </c>
      <c r="S54" s="10">
        <f t="shared" si="21"/>
        <v>0.0367410868253258</v>
      </c>
      <c r="T54" s="10">
        <f t="shared" si="21"/>
        <v>0.036741086818544946</v>
      </c>
      <c r="U54" s="10">
        <f t="shared" si="21"/>
        <v>110.29173581995138</v>
      </c>
      <c r="V54" s="10">
        <f t="shared" si="21"/>
        <v>220.58338669865466</v>
      </c>
      <c r="W54" s="3">
        <f>0</f>
        <v>0</v>
      </c>
      <c r="Y54" s="3">
        <f t="shared" si="16"/>
        <v>5452.636097489849</v>
      </c>
      <c r="Z54" s="3">
        <f t="shared" si="17"/>
        <v>5452.63610106789</v>
      </c>
      <c r="AA54" s="3">
        <f t="shared" si="18"/>
        <v>0.5802791979308265</v>
      </c>
      <c r="AB54" s="3">
        <f t="shared" si="19"/>
        <v>0.2901397106910516</v>
      </c>
      <c r="AC54" s="3">
        <f t="shared" si="20"/>
        <v>0</v>
      </c>
    </row>
    <row r="55" spans="1:29" ht="12.75">
      <c r="A55" s="10">
        <f t="shared" si="6"/>
        <v>0.2538286580742987</v>
      </c>
      <c r="B55" s="3">
        <f t="shared" si="0"/>
        <v>30</v>
      </c>
      <c r="C55" s="9">
        <f t="shared" si="7"/>
        <v>0.00010713125610972371</v>
      </c>
      <c r="D55" s="10">
        <f t="shared" si="8"/>
        <v>67.81875792146805</v>
      </c>
      <c r="E55" s="9">
        <f t="shared" si="9"/>
        <v>1.758280933804101E-08</v>
      </c>
      <c r="F55" s="10">
        <f t="shared" si="10"/>
        <v>67.818606950316</v>
      </c>
      <c r="G55" s="9">
        <f t="shared" si="11"/>
        <v>1.1721880409764059E-08</v>
      </c>
      <c r="H55" s="10">
        <f t="shared" si="12"/>
        <v>67.81851636757946</v>
      </c>
      <c r="I55" s="9">
        <f t="shared" si="13"/>
        <v>5.860942460318418E-09</v>
      </c>
      <c r="J55" s="3">
        <f t="shared" si="14"/>
        <v>67.81848617332633</v>
      </c>
      <c r="K55" s="1">
        <f>0</f>
        <v>0</v>
      </c>
      <c r="L55" s="10">
        <f t="shared" si="15"/>
        <v>0.2538286580742987</v>
      </c>
      <c r="N55" s="9">
        <f t="shared" si="1"/>
        <v>2.0776557908173254E-08</v>
      </c>
      <c r="O55" s="9">
        <f t="shared" si="2"/>
        <v>1.4840409922924651E-08</v>
      </c>
      <c r="P55" s="9">
        <f t="shared" si="3"/>
        <v>8.904250520689235E-09</v>
      </c>
      <c r="Q55" s="9">
        <f t="shared" si="4"/>
        <v>2.9680842681753626E-09</v>
      </c>
      <c r="S55" s="10">
        <f t="shared" si="21"/>
        <v>0.03675837588733809</v>
      </c>
      <c r="T55" s="10">
        <f t="shared" si="21"/>
        <v>71.63545107097961</v>
      </c>
      <c r="U55" s="10">
        <f t="shared" si="21"/>
        <v>107.4531076922113</v>
      </c>
      <c r="V55" s="10">
        <f t="shared" si="21"/>
        <v>214.9061326831675</v>
      </c>
      <c r="W55" s="3">
        <f>0</f>
        <v>0</v>
      </c>
      <c r="Y55" s="3">
        <f t="shared" si="16"/>
        <v>5443.521020870846</v>
      </c>
      <c r="Z55" s="3">
        <f t="shared" si="17"/>
        <v>0.8934123962810809</v>
      </c>
      <c r="AA55" s="3">
        <f t="shared" si="18"/>
        <v>0.5956086461763543</v>
      </c>
      <c r="AB55" s="3">
        <f t="shared" si="19"/>
        <v>0.29780443769072956</v>
      </c>
      <c r="AC55" s="3">
        <f t="shared" si="20"/>
        <v>0</v>
      </c>
    </row>
    <row r="56" spans="1:29" ht="12.75">
      <c r="A56" s="10">
        <f t="shared" si="6"/>
        <v>0.26087945413191815</v>
      </c>
      <c r="B56" s="3">
        <f t="shared" si="0"/>
        <v>30</v>
      </c>
      <c r="C56" s="9">
        <f t="shared" si="7"/>
        <v>-0.00010690439708160138</v>
      </c>
      <c r="D56" s="10">
        <f t="shared" si="8"/>
        <v>67.82085574726146</v>
      </c>
      <c r="E56" s="9">
        <f t="shared" si="9"/>
        <v>1.8033768065952212E-08</v>
      </c>
      <c r="F56" s="10">
        <f t="shared" si="10"/>
        <v>67.82070478014417</v>
      </c>
      <c r="G56" s="9">
        <f t="shared" si="11"/>
        <v>1.202251974895713E-08</v>
      </c>
      <c r="H56" s="10">
        <f t="shared" si="12"/>
        <v>67.82061419982851</v>
      </c>
      <c r="I56" s="9">
        <f t="shared" si="13"/>
        <v>6.0112621860512286E-09</v>
      </c>
      <c r="J56" s="3">
        <f t="shared" si="14"/>
        <v>67.82058400638249</v>
      </c>
      <c r="K56" s="1">
        <f>0</f>
        <v>0</v>
      </c>
      <c r="L56" s="10">
        <f t="shared" si="15"/>
        <v>0.26087945413191815</v>
      </c>
      <c r="N56" s="9">
        <f t="shared" si="1"/>
        <v>-0.00010681464483646742</v>
      </c>
      <c r="O56" s="9">
        <f t="shared" si="2"/>
        <v>1.5215553103793298E-08</v>
      </c>
      <c r="P56" s="9">
        <f t="shared" si="3"/>
        <v>9.12933654131962E-09</v>
      </c>
      <c r="Q56" s="9">
        <f t="shared" si="4"/>
        <v>3.0431129601909606E-09</v>
      </c>
      <c r="S56" s="10">
        <f t="shared" si="21"/>
        <v>0.03678028239114415</v>
      </c>
      <c r="T56" s="10">
        <f t="shared" si="21"/>
        <v>69.844109862078</v>
      </c>
      <c r="U56" s="10">
        <f t="shared" si="21"/>
        <v>104.76609765060753</v>
      </c>
      <c r="V56" s="10">
        <f t="shared" si="21"/>
        <v>209.53211472763834</v>
      </c>
      <c r="W56" s="3">
        <f>0</f>
        <v>0</v>
      </c>
      <c r="Y56" s="3">
        <f t="shared" si="16"/>
        <v>-5431.9939284684815</v>
      </c>
      <c r="Z56" s="3">
        <f t="shared" si="17"/>
        <v>0.9163263749281304</v>
      </c>
      <c r="AA56" s="3">
        <f t="shared" si="18"/>
        <v>0.6108846414556598</v>
      </c>
      <c r="AB56" s="3">
        <f t="shared" si="19"/>
        <v>0.30544243818276173</v>
      </c>
      <c r="AC56" s="3">
        <f t="shared" si="20"/>
        <v>0</v>
      </c>
    </row>
    <row r="57" spans="1:29" ht="12.75">
      <c r="A57" s="10">
        <f t="shared" si="6"/>
        <v>0.2679302501895376</v>
      </c>
      <c r="B57" s="3">
        <f t="shared" si="0"/>
        <v>30</v>
      </c>
      <c r="C57" s="9">
        <f t="shared" si="7"/>
        <v>-0.00010672504786672513</v>
      </c>
      <c r="D57" s="10">
        <f t="shared" si="8"/>
        <v>30.06734333660077</v>
      </c>
      <c r="E57" s="9">
        <f t="shared" si="9"/>
        <v>-0.00010672504796147928</v>
      </c>
      <c r="F57" s="10">
        <f t="shared" si="10"/>
        <v>67.82285563994768</v>
      </c>
      <c r="G57" s="9">
        <f t="shared" si="11"/>
        <v>1.2322110519084031E-08</v>
      </c>
      <c r="H57" s="10">
        <f t="shared" si="12"/>
        <v>67.8227650621124</v>
      </c>
      <c r="I57" s="9">
        <f t="shared" si="13"/>
        <v>6.161057626875198E-09</v>
      </c>
      <c r="J57" s="3">
        <f t="shared" si="14"/>
        <v>67.82273486949306</v>
      </c>
      <c r="K57" s="1">
        <f>0</f>
        <v>0</v>
      </c>
      <c r="L57" s="10">
        <f t="shared" si="15"/>
        <v>0.2679302501895376</v>
      </c>
      <c r="N57" s="9">
        <f t="shared" si="1"/>
        <v>-0.00010663560599841337</v>
      </c>
      <c r="O57" s="9">
        <f t="shared" si="2"/>
        <v>-0.00010663560619015618</v>
      </c>
      <c r="P57" s="9">
        <f t="shared" si="3"/>
        <v>9.353637411405337E-09</v>
      </c>
      <c r="Q57" s="9">
        <f t="shared" si="4"/>
        <v>3.1178799355881997E-09</v>
      </c>
      <c r="S57" s="10">
        <f t="shared" si="21"/>
        <v>0.03679763465052051</v>
      </c>
      <c r="T57" s="10">
        <f t="shared" si="21"/>
        <v>0.03679763464134513</v>
      </c>
      <c r="U57" s="10">
        <f t="shared" si="21"/>
        <v>102.21889148574441</v>
      </c>
      <c r="V57" s="10">
        <f t="shared" si="21"/>
        <v>204.43770441803628</v>
      </c>
      <c r="W57" s="3">
        <f>0</f>
        <v>0</v>
      </c>
      <c r="Y57" s="3">
        <f t="shared" si="16"/>
        <v>-5422.880890343962</v>
      </c>
      <c r="Z57" s="3">
        <f t="shared" si="17"/>
        <v>-5422.880895158581</v>
      </c>
      <c r="AA57" s="3">
        <f t="shared" si="18"/>
        <v>0.6261073571603499</v>
      </c>
      <c r="AB57" s="3">
        <f t="shared" si="19"/>
        <v>0.31305379886839346</v>
      </c>
      <c r="AC57" s="3">
        <f t="shared" si="20"/>
        <v>0</v>
      </c>
    </row>
    <row r="58" spans="1:29" ht="12.75">
      <c r="A58" s="10">
        <f t="shared" si="6"/>
        <v>0.274981046247157</v>
      </c>
      <c r="B58" s="3">
        <f t="shared" si="0"/>
        <v>30</v>
      </c>
      <c r="C58" s="9">
        <f t="shared" si="7"/>
        <v>-0.00010654631886852752</v>
      </c>
      <c r="D58" s="10">
        <f t="shared" si="8"/>
        <v>30.067343404362397</v>
      </c>
      <c r="E58" s="9">
        <f t="shared" si="9"/>
        <v>-0.00010654631896551426</v>
      </c>
      <c r="F58" s="10">
        <f t="shared" si="10"/>
        <v>30.13468681053745</v>
      </c>
      <c r="G58" s="9">
        <f t="shared" si="11"/>
        <v>-0.00010654631925647448</v>
      </c>
      <c r="H58" s="10">
        <f t="shared" si="12"/>
        <v>67.82496876945035</v>
      </c>
      <c r="I58" s="9">
        <f t="shared" si="13"/>
        <v>6.310330483972143E-09</v>
      </c>
      <c r="J58" s="3">
        <f t="shared" si="14"/>
        <v>67.82493857767754</v>
      </c>
      <c r="K58" s="1">
        <f>0</f>
        <v>0</v>
      </c>
      <c r="L58" s="10">
        <f t="shared" si="15"/>
        <v>0.274981046247157</v>
      </c>
      <c r="N58" s="9">
        <f t="shared" si="1"/>
        <v>-0.00010645718630626604</v>
      </c>
      <c r="O58" s="9">
        <f t="shared" si="2"/>
        <v>-0.00010645718650246633</v>
      </c>
      <c r="P58" s="9">
        <f t="shared" si="3"/>
        <v>-0.00010645718689486617</v>
      </c>
      <c r="Q58" s="9">
        <f t="shared" si="4"/>
        <v>3.1923860431248325E-09</v>
      </c>
      <c r="S58" s="10">
        <f t="shared" si="21"/>
        <v>0.036814956306792414</v>
      </c>
      <c r="T58" s="10">
        <f t="shared" si="21"/>
        <v>0.03681495629738492</v>
      </c>
      <c r="U58" s="10">
        <f t="shared" si="21"/>
        <v>0.03681495626916242</v>
      </c>
      <c r="V58" s="10">
        <f t="shared" si="21"/>
        <v>199.60166606563428</v>
      </c>
      <c r="W58" s="3">
        <f>0</f>
        <v>0</v>
      </c>
      <c r="Y58" s="3">
        <f t="shared" si="16"/>
        <v>-5413.799366481949</v>
      </c>
      <c r="Z58" s="3">
        <f t="shared" si="17"/>
        <v>-5413.799371410009</v>
      </c>
      <c r="AA58" s="3">
        <f t="shared" si="18"/>
        <v>-5413.799386194192</v>
      </c>
      <c r="AB58" s="3">
        <f t="shared" si="19"/>
        <v>0.32063860618756124</v>
      </c>
      <c r="AC58" s="3">
        <f t="shared" si="20"/>
        <v>0</v>
      </c>
    </row>
    <row r="59" spans="1:29" ht="12.75">
      <c r="A59" s="10">
        <f t="shared" si="6"/>
        <v>0.28203184230477646</v>
      </c>
      <c r="B59" s="3">
        <f t="shared" si="0"/>
        <v>30</v>
      </c>
      <c r="C59" s="9">
        <f t="shared" si="7"/>
        <v>-0.00010636820794731724</v>
      </c>
      <c r="D59" s="10">
        <f t="shared" si="8"/>
        <v>30.067343473699285</v>
      </c>
      <c r="E59" s="9">
        <f t="shared" si="9"/>
        <v>-0.00010636820804652887</v>
      </c>
      <c r="F59" s="10">
        <f t="shared" si="10"/>
        <v>30.13468694921096</v>
      </c>
      <c r="G59" s="9">
        <f t="shared" si="11"/>
        <v>-0.00010636820834416296</v>
      </c>
      <c r="H59" s="10">
        <f t="shared" si="12"/>
        <v>30.202030428347605</v>
      </c>
      <c r="I59" s="9">
        <f t="shared" si="13"/>
        <v>-0.00010636820884021935</v>
      </c>
      <c r="J59" s="3">
        <f t="shared" si="14"/>
        <v>67.8271949465553</v>
      </c>
      <c r="K59" s="1">
        <f>0</f>
        <v>0</v>
      </c>
      <c r="L59" s="10">
        <f t="shared" si="15"/>
        <v>0.28203184230477646</v>
      </c>
      <c r="N59" s="9">
        <f t="shared" si="1"/>
        <v>-0.00010627938362402825</v>
      </c>
      <c r="O59" s="9">
        <f t="shared" si="2"/>
        <v>-0.00010627938382466985</v>
      </c>
      <c r="P59" s="9">
        <f t="shared" si="3"/>
        <v>-0.0001062793842259528</v>
      </c>
      <c r="Q59" s="9">
        <f t="shared" si="4"/>
        <v>-0.00010627938482787648</v>
      </c>
      <c r="S59" s="10">
        <f t="shared" si="21"/>
        <v>0.03683224722764672</v>
      </c>
      <c r="T59" s="10">
        <f t="shared" si="21"/>
        <v>0.03683224721800721</v>
      </c>
      <c r="U59" s="10">
        <f t="shared" si="21"/>
        <v>0.03683224718908872</v>
      </c>
      <c r="V59" s="10">
        <f t="shared" si="21"/>
        <v>0.03683224714089129</v>
      </c>
      <c r="W59" s="3">
        <f>0</f>
        <v>0</v>
      </c>
      <c r="Y59" s="3">
        <f t="shared" si="16"/>
        <v>-5404.749248161093</v>
      </c>
      <c r="Z59" s="3">
        <f t="shared" si="17"/>
        <v>-5404.749253202205</v>
      </c>
      <c r="AA59" s="3">
        <f t="shared" si="18"/>
        <v>-5404.749268325499</v>
      </c>
      <c r="AB59" s="3">
        <f t="shared" si="19"/>
        <v>-5404.7492935309665</v>
      </c>
      <c r="AC59" s="3">
        <f t="shared" si="20"/>
        <v>0</v>
      </c>
    </row>
    <row r="60" spans="1:29" ht="12.75">
      <c r="A60" s="10">
        <f t="shared" si="6"/>
        <v>0.2890826383623959</v>
      </c>
      <c r="B60" s="3">
        <f t="shared" si="0"/>
        <v>30</v>
      </c>
      <c r="C60" s="9">
        <f t="shared" si="7"/>
        <v>-0.00010619071297078473</v>
      </c>
      <c r="D60" s="10">
        <f t="shared" si="8"/>
        <v>30.067343544605723</v>
      </c>
      <c r="E60" s="9">
        <f t="shared" si="9"/>
        <v>-0.00010619071307221278</v>
      </c>
      <c r="F60" s="10">
        <f t="shared" si="10"/>
        <v>30.13468709102376</v>
      </c>
      <c r="G60" s="9">
        <f t="shared" si="11"/>
        <v>-0.0001061907133764975</v>
      </c>
      <c r="H60" s="10">
        <f t="shared" si="12"/>
        <v>30.202030641066514</v>
      </c>
      <c r="I60" s="9">
        <f t="shared" si="13"/>
        <v>-0.00010619071388363813</v>
      </c>
      <c r="J60" s="3">
        <f t="shared" si="14"/>
        <v>-7.2907553992510685</v>
      </c>
      <c r="K60" s="1">
        <f>0</f>
        <v>0</v>
      </c>
      <c r="L60" s="10">
        <f t="shared" si="15"/>
        <v>0.2890826383623959</v>
      </c>
      <c r="N60" s="9">
        <f t="shared" si="1"/>
        <v>-0.00010610219582307094</v>
      </c>
      <c r="O60" s="9">
        <f t="shared" si="2"/>
        <v>-0.00010610219602813828</v>
      </c>
      <c r="P60" s="9">
        <f t="shared" si="3"/>
        <v>-0.00010610219643827298</v>
      </c>
      <c r="Q60" s="9">
        <f t="shared" si="4"/>
        <v>-3.339798769920353E-09</v>
      </c>
      <c r="S60" s="10">
        <f t="shared" si="21"/>
        <v>0.03684950728083445</v>
      </c>
      <c r="T60" s="10">
        <f t="shared" si="21"/>
        <v>0.036849507270963124</v>
      </c>
      <c r="U60" s="10">
        <f t="shared" si="21"/>
        <v>0.036849507241348965</v>
      </c>
      <c r="V60" s="10">
        <f t="shared" si="21"/>
        <v>0.03684950719199213</v>
      </c>
      <c r="W60" s="3">
        <f>0</f>
        <v>0</v>
      </c>
      <c r="Y60" s="3">
        <f t="shared" si="16"/>
        <v>-5395.730427035128</v>
      </c>
      <c r="Z60" s="3">
        <f t="shared" si="17"/>
        <v>-5395.730432188859</v>
      </c>
      <c r="AA60" s="3">
        <f t="shared" si="18"/>
        <v>-5395.730447650082</v>
      </c>
      <c r="AB60" s="3">
        <f t="shared" si="19"/>
        <v>-5395.730473418758</v>
      </c>
      <c r="AC60" s="3">
        <f t="shared" si="20"/>
        <v>0</v>
      </c>
    </row>
    <row r="61" spans="1:29" ht="12.75">
      <c r="A61" s="10">
        <f t="shared" si="6"/>
        <v>0.29613343442001533</v>
      </c>
      <c r="B61" s="3">
        <f t="shared" si="0"/>
        <v>30</v>
      </c>
      <c r="C61" s="9">
        <f t="shared" si="7"/>
        <v>-0.00010601383181397514</v>
      </c>
      <c r="D61" s="10">
        <f t="shared" si="8"/>
        <v>30.06734361707621</v>
      </c>
      <c r="E61" s="9">
        <f t="shared" si="9"/>
        <v>-0.00010601383191761252</v>
      </c>
      <c r="F61" s="10">
        <f t="shared" si="10"/>
        <v>30.134687235964755</v>
      </c>
      <c r="G61" s="9">
        <f t="shared" si="11"/>
        <v>-0.00010601383222852412</v>
      </c>
      <c r="H61" s="10">
        <f t="shared" si="12"/>
        <v>-7.293146140868305</v>
      </c>
      <c r="I61" s="9">
        <f t="shared" si="13"/>
        <v>-6.753372286145533E-09</v>
      </c>
      <c r="J61" s="3">
        <f t="shared" si="14"/>
        <v>-7.293115959001863</v>
      </c>
      <c r="K61" s="1">
        <f>0</f>
        <v>0</v>
      </c>
      <c r="L61" s="10">
        <f t="shared" si="15"/>
        <v>0.29613343442001533</v>
      </c>
      <c r="N61" s="9">
        <f t="shared" si="1"/>
        <v>-0.00010592562078210842</v>
      </c>
      <c r="O61" s="9">
        <f t="shared" si="2"/>
        <v>-0.00010592562099158624</v>
      </c>
      <c r="P61" s="9">
        <f t="shared" si="3"/>
        <v>-1.0240526482647726E-08</v>
      </c>
      <c r="Q61" s="9">
        <f t="shared" si="4"/>
        <v>-3.4135096994273462E-09</v>
      </c>
      <c r="S61" s="10">
        <f t="shared" si="21"/>
        <v>0.03686673633417569</v>
      </c>
      <c r="T61" s="10">
        <f t="shared" si="21"/>
        <v>0.036866736324072516</v>
      </c>
      <c r="U61" s="10">
        <f t="shared" si="21"/>
        <v>0.03686673629376312</v>
      </c>
      <c r="V61" s="10">
        <f t="shared" si="21"/>
        <v>186.5071885063345</v>
      </c>
      <c r="W61" s="3">
        <f>0</f>
        <v>0</v>
      </c>
      <c r="Y61" s="3">
        <f t="shared" si="16"/>
        <v>-5386.742795131486</v>
      </c>
      <c r="Z61" s="3">
        <f t="shared" si="17"/>
        <v>-5386.742800397477</v>
      </c>
      <c r="AA61" s="3">
        <f t="shared" si="18"/>
        <v>-5386.742816195423</v>
      </c>
      <c r="AB61" s="3">
        <f t="shared" si="19"/>
        <v>-0.34315031239574084</v>
      </c>
      <c r="AC61" s="3">
        <f t="shared" si="20"/>
        <v>0</v>
      </c>
    </row>
    <row r="62" spans="1:29" ht="12.75">
      <c r="A62" s="10">
        <f t="shared" si="6"/>
        <v>0.30318423047763476</v>
      </c>
      <c r="B62" s="3">
        <f t="shared" si="0"/>
        <v>30</v>
      </c>
      <c r="C62" s="9">
        <f t="shared" si="7"/>
        <v>-0.00010583756235926564</v>
      </c>
      <c r="D62" s="10">
        <f t="shared" si="8"/>
        <v>30.067343691105368</v>
      </c>
      <c r="E62" s="9">
        <f t="shared" si="9"/>
        <v>-0.00010583756246510419</v>
      </c>
      <c r="F62" s="10">
        <f t="shared" si="10"/>
        <v>-7.295649341162246</v>
      </c>
      <c r="G62" s="9">
        <f t="shared" si="11"/>
        <v>-1.3801067684777814E-08</v>
      </c>
      <c r="H62" s="10">
        <f t="shared" si="12"/>
        <v>-7.29555879835857</v>
      </c>
      <c r="I62" s="9">
        <f t="shared" si="13"/>
        <v>-6.900536485404225E-09</v>
      </c>
      <c r="J62" s="3">
        <f t="shared" si="14"/>
        <v>-7.295528617416492</v>
      </c>
      <c r="K62" s="1">
        <f>0</f>
        <v>0</v>
      </c>
      <c r="L62" s="10">
        <f t="shared" si="15"/>
        <v>0.30318423047763476</v>
      </c>
      <c r="N62" s="9">
        <f t="shared" si="1"/>
        <v>-0.00010574965638717334</v>
      </c>
      <c r="O62" s="9">
        <f t="shared" si="2"/>
        <v>-1.743480260775806E-08</v>
      </c>
      <c r="P62" s="9">
        <f t="shared" si="3"/>
        <v>-1.0460886905817342E-08</v>
      </c>
      <c r="Q62" s="9">
        <f t="shared" si="4"/>
        <v>-3.486963192049422E-09</v>
      </c>
      <c r="S62" s="10">
        <f t="shared" si="21"/>
        <v>0.036883934255563855</v>
      </c>
      <c r="T62" s="10">
        <f t="shared" si="21"/>
        <v>0.03688393424522908</v>
      </c>
      <c r="U62" s="10">
        <f t="shared" si="21"/>
        <v>91.26485767581954</v>
      </c>
      <c r="V62" s="10">
        <f t="shared" si="21"/>
        <v>182.5296454398526</v>
      </c>
      <c r="W62" s="3">
        <f>0</f>
        <v>0</v>
      </c>
      <c r="Y62" s="3">
        <f t="shared" si="16"/>
        <v>-5377.786244850157</v>
      </c>
      <c r="Z62" s="3">
        <f t="shared" si="17"/>
        <v>-5377.786250227994</v>
      </c>
      <c r="AA62" s="3">
        <f t="shared" si="18"/>
        <v>-0.7012556818675308</v>
      </c>
      <c r="AB62" s="3">
        <f t="shared" si="19"/>
        <v>-0.3506279752298613</v>
      </c>
      <c r="AC62" s="3">
        <f t="shared" si="20"/>
        <v>0</v>
      </c>
    </row>
    <row r="63" spans="1:29" ht="12.75">
      <c r="A63" s="10">
        <f t="shared" si="6"/>
        <v>0.3102350265352542</v>
      </c>
      <c r="B63" s="3">
        <f t="shared" si="0"/>
        <v>30</v>
      </c>
      <c r="C63" s="9">
        <f t="shared" si="7"/>
        <v>-0.00010566190249633793</v>
      </c>
      <c r="D63" s="10">
        <f t="shared" si="8"/>
        <v>-7.298264812388487</v>
      </c>
      <c r="E63" s="9">
        <f t="shared" si="9"/>
        <v>-2.1141538357320515E-08</v>
      </c>
      <c r="F63" s="10">
        <f t="shared" si="10"/>
        <v>-7.29811391251003</v>
      </c>
      <c r="G63" s="9">
        <f t="shared" si="11"/>
        <v>-1.4094367897907864E-08</v>
      </c>
      <c r="H63" s="10">
        <f t="shared" si="12"/>
        <v>-7.298023372537724</v>
      </c>
      <c r="I63" s="9">
        <f t="shared" si="13"/>
        <v>-7.047186646970697E-09</v>
      </c>
      <c r="J63" s="3">
        <f t="shared" si="14"/>
        <v>-7.297993192539337</v>
      </c>
      <c r="K63" s="1">
        <f>0</f>
        <v>0</v>
      </c>
      <c r="L63" s="10">
        <f t="shared" si="15"/>
        <v>0.3102350265352542</v>
      </c>
      <c r="N63" s="9">
        <f t="shared" si="1"/>
        <v>-2.492108242792685E-08</v>
      </c>
      <c r="O63" s="9">
        <f t="shared" si="2"/>
        <v>-1.7800786788902773E-08</v>
      </c>
      <c r="P63" s="9">
        <f t="shared" si="3"/>
        <v>-1.068047752381784E-08</v>
      </c>
      <c r="Q63" s="9">
        <f t="shared" si="4"/>
        <v>-3.5601600831577163E-09</v>
      </c>
      <c r="S63" s="10">
        <f t="shared" si="21"/>
        <v>0.03690110091297093</v>
      </c>
      <c r="T63" s="10">
        <f t="shared" si="21"/>
        <v>59.57714413858934</v>
      </c>
      <c r="U63" s="10">
        <f t="shared" si="21"/>
        <v>89.36565918735276</v>
      </c>
      <c r="V63" s="10">
        <f t="shared" si="21"/>
        <v>178.73124994738583</v>
      </c>
      <c r="W63" s="3">
        <f>0</f>
        <v>0</v>
      </c>
      <c r="Y63" s="3">
        <f t="shared" si="16"/>
        <v>-5368.860668962287</v>
      </c>
      <c r="Z63" s="3">
        <f t="shared" si="17"/>
        <v>-1.0742374601092346</v>
      </c>
      <c r="AA63" s="3">
        <f t="shared" si="18"/>
        <v>-0.7161587636904874</v>
      </c>
      <c r="AB63" s="3">
        <f t="shared" si="19"/>
        <v>-0.35807951893605644</v>
      </c>
      <c r="AC63" s="3">
        <f t="shared" si="20"/>
        <v>0</v>
      </c>
    </row>
    <row r="64" spans="1:29" ht="12.75">
      <c r="A64" s="10">
        <f t="shared" si="6"/>
        <v>0.31728582259287363</v>
      </c>
      <c r="B64" s="3">
        <f t="shared" si="0"/>
        <v>30</v>
      </c>
      <c r="C64" s="9">
        <f t="shared" si="7"/>
        <v>0.00010542930363674908</v>
      </c>
      <c r="D64" s="10">
        <f t="shared" si="8"/>
        <v>-7.300781114186461</v>
      </c>
      <c r="E64" s="9">
        <f t="shared" si="9"/>
        <v>-2.1579951294195675E-08</v>
      </c>
      <c r="F64" s="10">
        <f t="shared" si="10"/>
        <v>-7.300630219123432</v>
      </c>
      <c r="G64" s="9">
        <f t="shared" si="11"/>
        <v>-1.4386643371114655E-08</v>
      </c>
      <c r="H64" s="10">
        <f t="shared" si="12"/>
        <v>-7.3005396820403625</v>
      </c>
      <c r="I64" s="9">
        <f t="shared" si="13"/>
        <v>-7.1933244381085966E-09</v>
      </c>
      <c r="J64" s="3">
        <f t="shared" si="14"/>
        <v>-7.300509503005218</v>
      </c>
      <c r="K64" s="1">
        <f>0</f>
        <v>0</v>
      </c>
      <c r="L64" s="10">
        <f t="shared" si="15"/>
        <v>0.31728582259287363</v>
      </c>
      <c r="N64" s="9">
        <f t="shared" si="1"/>
        <v>0.00010534142161898444</v>
      </c>
      <c r="O64" s="9">
        <f t="shared" si="2"/>
        <v>-1.816549212502072E-08</v>
      </c>
      <c r="P64" s="9">
        <f t="shared" si="3"/>
        <v>-1.0899300834476415E-08</v>
      </c>
      <c r="Q64" s="9">
        <f t="shared" si="4"/>
        <v>-3.633101204626694E-09</v>
      </c>
      <c r="S64" s="10">
        <f t="shared" si="21"/>
        <v>0.03692387528827674</v>
      </c>
      <c r="T64" s="10">
        <f t="shared" si="21"/>
        <v>58.36678965834272</v>
      </c>
      <c r="U64" s="10">
        <f t="shared" si="21"/>
        <v>87.55012865297792</v>
      </c>
      <c r="V64" s="10">
        <f t="shared" si="21"/>
        <v>175.1001903032175</v>
      </c>
      <c r="W64" s="3">
        <f>0</f>
        <v>0</v>
      </c>
      <c r="Y64" s="3">
        <f t="shared" si="16"/>
        <v>5357.04192597746</v>
      </c>
      <c r="Z64" s="3">
        <f t="shared" si="17"/>
        <v>-1.0965139658122705</v>
      </c>
      <c r="AA64" s="3">
        <f t="shared" si="18"/>
        <v>-0.7310097767380394</v>
      </c>
      <c r="AB64" s="3">
        <f t="shared" si="19"/>
        <v>-0.3655050282308232</v>
      </c>
      <c r="AC64" s="3">
        <f t="shared" si="20"/>
        <v>0</v>
      </c>
    </row>
    <row r="65" spans="1:29" ht="12.75">
      <c r="A65" s="10">
        <f t="shared" si="6"/>
        <v>0.32433661865049307</v>
      </c>
      <c r="B65" s="3">
        <f t="shared" si="0"/>
        <v>30</v>
      </c>
      <c r="C65" s="9">
        <f t="shared" si="7"/>
        <v>0.00010525369164103464</v>
      </c>
      <c r="D65" s="10">
        <f t="shared" si="8"/>
        <v>29.933138925361405</v>
      </c>
      <c r="E65" s="9">
        <f t="shared" si="9"/>
        <v>0.00010525369177588532</v>
      </c>
      <c r="F65" s="10">
        <f t="shared" si="10"/>
        <v>-7.303198080225801</v>
      </c>
      <c r="G65" s="9">
        <f t="shared" si="11"/>
        <v>-1.4677897428996397E-08</v>
      </c>
      <c r="H65" s="10">
        <f t="shared" si="12"/>
        <v>-7.303107546089828</v>
      </c>
      <c r="I65" s="9">
        <f t="shared" si="13"/>
        <v>-7.3389515212545405E-09</v>
      </c>
      <c r="J65" s="3">
        <f t="shared" si="14"/>
        <v>-7.303077368036921</v>
      </c>
      <c r="K65" s="1">
        <f>0</f>
        <v>0</v>
      </c>
      <c r="L65" s="10">
        <f t="shared" si="15"/>
        <v>0.32433661865049307</v>
      </c>
      <c r="N65" s="9">
        <f t="shared" si="1"/>
        <v>0.00010516611357459803</v>
      </c>
      <c r="O65" s="9">
        <f t="shared" si="2"/>
        <v>0.00010516611384690547</v>
      </c>
      <c r="P65" s="9">
        <f t="shared" si="3"/>
        <v>-1.1117359327005376E-08</v>
      </c>
      <c r="Q65" s="9">
        <f t="shared" si="4"/>
        <v>-3.705787387021328E-09</v>
      </c>
      <c r="S65" s="10">
        <f t="shared" si="21"/>
        <v>0.036941102521879585</v>
      </c>
      <c r="T65" s="10">
        <f t="shared" si="21"/>
        <v>0.03694110250864022</v>
      </c>
      <c r="U65" s="10">
        <f t="shared" si="21"/>
        <v>85.81286823392946</v>
      </c>
      <c r="V65" s="10">
        <f t="shared" si="21"/>
        <v>171.62567083019627</v>
      </c>
      <c r="W65" s="3">
        <f>0</f>
        <v>0</v>
      </c>
      <c r="Y65" s="3">
        <f t="shared" si="16"/>
        <v>5348.118782303968</v>
      </c>
      <c r="Z65" s="3">
        <f t="shared" si="17"/>
        <v>5348.11878915596</v>
      </c>
      <c r="AA65" s="3">
        <f t="shared" si="18"/>
        <v>-0.7458088899386667</v>
      </c>
      <c r="AB65" s="3">
        <f t="shared" si="19"/>
        <v>-0.37290458758538864</v>
      </c>
      <c r="AC65" s="3">
        <f t="shared" si="20"/>
        <v>0</v>
      </c>
    </row>
    <row r="66" spans="1:29" ht="12.75">
      <c r="A66" s="10">
        <f t="shared" si="6"/>
        <v>0.3313874147081125</v>
      </c>
      <c r="B66" s="3">
        <f t="shared" si="0"/>
        <v>30</v>
      </c>
      <c r="C66" s="9">
        <f t="shared" si="7"/>
        <v>0.00010507868702212688</v>
      </c>
      <c r="D66" s="10">
        <f t="shared" si="8"/>
        <v>29.933138829128367</v>
      </c>
      <c r="E66" s="9">
        <f t="shared" si="9"/>
        <v>0.00010507868715958139</v>
      </c>
      <c r="F66" s="10">
        <f t="shared" si="10"/>
        <v>29.866277656083028</v>
      </c>
      <c r="G66" s="9">
        <f t="shared" si="11"/>
        <v>0.00010507868757194506</v>
      </c>
      <c r="H66" s="10">
        <f t="shared" si="12"/>
        <v>-7.305726784495629</v>
      </c>
      <c r="I66" s="9">
        <f t="shared" si="13"/>
        <v>-7.4840695537536E-09</v>
      </c>
      <c r="J66" s="3">
        <f t="shared" si="14"/>
        <v>-7.305696607444274</v>
      </c>
      <c r="K66" s="1">
        <f>0</f>
        <v>0</v>
      </c>
      <c r="L66" s="10">
        <f t="shared" si="15"/>
        <v>0.3313874147081125</v>
      </c>
      <c r="N66" s="9">
        <f t="shared" si="1"/>
        <v>0.00010499141185883088</v>
      </c>
      <c r="O66" s="9">
        <f t="shared" si="2"/>
        <v>0.00010499141213633713</v>
      </c>
      <c r="P66" s="9">
        <f t="shared" si="3"/>
        <v>0.00010499141269134873</v>
      </c>
      <c r="Q66" s="9">
        <f t="shared" si="4"/>
        <v>-3.778219457129776E-09</v>
      </c>
      <c r="S66" s="10">
        <f t="shared" si="21"/>
        <v>0.036958298015756764</v>
      </c>
      <c r="T66" s="10">
        <f t="shared" si="21"/>
        <v>0.03695829800223996</v>
      </c>
      <c r="U66" s="10">
        <f t="shared" si="21"/>
        <v>0.03695829796168947</v>
      </c>
      <c r="V66" s="10">
        <f t="shared" si="21"/>
        <v>168.29780495477596</v>
      </c>
      <c r="W66" s="3">
        <f>0</f>
        <v>0</v>
      </c>
      <c r="Y66" s="3">
        <f t="shared" si="16"/>
        <v>5339.226500477288</v>
      </c>
      <c r="Z66" s="3">
        <f t="shared" si="17"/>
        <v>5339.226507461585</v>
      </c>
      <c r="AA66" s="3">
        <f t="shared" si="18"/>
        <v>5339.226528414483</v>
      </c>
      <c r="AB66" s="3">
        <f t="shared" si="19"/>
        <v>-0.3802782812122698</v>
      </c>
      <c r="AC66" s="3">
        <f t="shared" si="20"/>
        <v>0</v>
      </c>
    </row>
    <row r="67" spans="1:29" ht="12.75">
      <c r="A67" s="10">
        <f t="shared" si="6"/>
        <v>0.33843821076573194</v>
      </c>
      <c r="B67" s="3">
        <f t="shared" si="0"/>
        <v>30</v>
      </c>
      <c r="C67" s="9">
        <f t="shared" si="7"/>
        <v>0.00010490428768546436</v>
      </c>
      <c r="D67" s="10">
        <f t="shared" si="8"/>
        <v>29.933138731058065</v>
      </c>
      <c r="E67" s="9">
        <f t="shared" si="9"/>
        <v>0.00010490428782551387</v>
      </c>
      <c r="F67" s="10">
        <f t="shared" si="10"/>
        <v>29.866277459942758</v>
      </c>
      <c r="G67" s="9">
        <f t="shared" si="11"/>
        <v>0.00010490428824566132</v>
      </c>
      <c r="H67" s="10">
        <f t="shared" si="12"/>
        <v>29.799416184480478</v>
      </c>
      <c r="I67" s="9">
        <f t="shared" si="13"/>
        <v>0.00010490428894590649</v>
      </c>
      <c r="J67" s="3">
        <f t="shared" si="14"/>
        <v>-7.308367041621474</v>
      </c>
      <c r="K67" s="1">
        <f>0</f>
        <v>0</v>
      </c>
      <c r="L67" s="10">
        <f t="shared" si="15"/>
        <v>0.33843821076573194</v>
      </c>
      <c r="N67" s="9">
        <f t="shared" si="1"/>
        <v>0.00010481731438073639</v>
      </c>
      <c r="O67" s="9">
        <f t="shared" si="2"/>
        <v>0.0001048173146634226</v>
      </c>
      <c r="P67" s="9">
        <f t="shared" si="3"/>
        <v>0.00010481731522879467</v>
      </c>
      <c r="Q67" s="9">
        <f t="shared" si="4"/>
        <v>0.0001048173160768516</v>
      </c>
      <c r="S67" s="10">
        <f t="shared" si="21"/>
        <v>0.036975461634074336</v>
      </c>
      <c r="T67" s="10">
        <f t="shared" si="21"/>
        <v>0.03697546162028021</v>
      </c>
      <c r="U67" s="10">
        <f t="shared" si="21"/>
        <v>0.03697546157889801</v>
      </c>
      <c r="V67" s="10">
        <f t="shared" si="21"/>
        <v>0.03697546150992771</v>
      </c>
      <c r="W67" s="3">
        <f>0</f>
        <v>0</v>
      </c>
      <c r="Y67" s="3">
        <f t="shared" si="16"/>
        <v>5330.364974069196</v>
      </c>
      <c r="Z67" s="3">
        <f t="shared" si="17"/>
        <v>5330.36498118535</v>
      </c>
      <c r="AA67" s="3">
        <f t="shared" si="18"/>
        <v>5330.365002533756</v>
      </c>
      <c r="AB67" s="3">
        <f t="shared" si="19"/>
        <v>5330.365038114402</v>
      </c>
      <c r="AC67" s="3">
        <f t="shared" si="20"/>
        <v>0</v>
      </c>
    </row>
    <row r="68" spans="1:29" ht="12.75">
      <c r="A68" s="10">
        <f t="shared" si="6"/>
        <v>0.3454890068233514</v>
      </c>
      <c r="B68" s="3">
        <f t="shared" si="0"/>
        <v>30</v>
      </c>
      <c r="C68" s="9">
        <f t="shared" si="7"/>
        <v>0.00010473049154370912</v>
      </c>
      <c r="D68" s="10">
        <f t="shared" si="8"/>
        <v>29.933138631157178</v>
      </c>
      <c r="E68" s="9">
        <f t="shared" si="9"/>
        <v>0.00010473049168634357</v>
      </c>
      <c r="F68" s="10">
        <f t="shared" si="10"/>
        <v>29.86627726014111</v>
      </c>
      <c r="G68" s="9">
        <f t="shared" si="11"/>
        <v>0.00010473049211424769</v>
      </c>
      <c r="H68" s="10">
        <f t="shared" si="12"/>
        <v>29.79941588477842</v>
      </c>
      <c r="I68" s="9">
        <f t="shared" si="13"/>
        <v>0.00010473049282742033</v>
      </c>
      <c r="J68" s="3">
        <f t="shared" si="14"/>
        <v>66.77619749733711</v>
      </c>
      <c r="K68" s="1">
        <f>0</f>
        <v>0</v>
      </c>
      <c r="L68" s="10">
        <f t="shared" si="15"/>
        <v>0.3454890068233514</v>
      </c>
      <c r="N68" s="9">
        <f t="shared" si="1"/>
        <v>0.00010464381905657778</v>
      </c>
      <c r="O68" s="9">
        <f t="shared" si="2"/>
        <v>0.00010464381934442567</v>
      </c>
      <c r="P68" s="9">
        <f t="shared" si="3"/>
        <v>0.00010464381992012142</v>
      </c>
      <c r="Q68" s="9">
        <f t="shared" si="4"/>
        <v>3.921173168034515E-09</v>
      </c>
      <c r="S68" s="10">
        <f t="shared" si="21"/>
        <v>0.03699259324107754</v>
      </c>
      <c r="T68" s="10">
        <f t="shared" si="21"/>
        <v>0.03699259322700642</v>
      </c>
      <c r="U68" s="10">
        <f t="shared" si="21"/>
        <v>0.03699259318479307</v>
      </c>
      <c r="V68" s="10">
        <f t="shared" si="21"/>
        <v>0.03699259311443754</v>
      </c>
      <c r="W68" s="3">
        <f>0</f>
        <v>0</v>
      </c>
      <c r="Y68" s="3">
        <f t="shared" si="16"/>
        <v>5321.534097018507</v>
      </c>
      <c r="Z68" s="3">
        <f t="shared" si="17"/>
        <v>5321.534104266006</v>
      </c>
      <c r="AA68" s="3">
        <f t="shared" si="18"/>
        <v>5321.534126008541</v>
      </c>
      <c r="AB68" s="3">
        <f t="shared" si="19"/>
        <v>5321.534162246054</v>
      </c>
      <c r="AC68" s="3">
        <f t="shared" si="20"/>
        <v>0</v>
      </c>
    </row>
    <row r="69" spans="1:29" ht="12.75">
      <c r="A69" s="10">
        <f t="shared" si="6"/>
        <v>0.3525398028809708</v>
      </c>
      <c r="B69" s="3">
        <f t="shared" si="0"/>
        <v>30</v>
      </c>
      <c r="C69" s="9">
        <f t="shared" si="7"/>
        <v>0.00010455729651671931</v>
      </c>
      <c r="D69" s="10">
        <f t="shared" si="8"/>
        <v>29.933138529432178</v>
      </c>
      <c r="E69" s="9">
        <f t="shared" si="9"/>
        <v>0.00010455729666193049</v>
      </c>
      <c r="F69" s="10">
        <f t="shared" si="10"/>
        <v>29.866277056691096</v>
      </c>
      <c r="G69" s="9">
        <f t="shared" si="11"/>
        <v>0.00010455729709756332</v>
      </c>
      <c r="H69" s="10">
        <f t="shared" si="12"/>
        <v>66.77899913600801</v>
      </c>
      <c r="I69" s="9">
        <f t="shared" si="13"/>
        <v>7.914062467639464E-09</v>
      </c>
      <c r="J69" s="3">
        <f t="shared" si="14"/>
        <v>66.7789689707683</v>
      </c>
      <c r="K69" s="1">
        <f>0</f>
        <v>0</v>
      </c>
      <c r="L69" s="10">
        <f t="shared" si="15"/>
        <v>0.3525398028809708</v>
      </c>
      <c r="N69" s="9">
        <f t="shared" si="1"/>
        <v>0.0001044709238098037</v>
      </c>
      <c r="O69" s="9">
        <f t="shared" si="2"/>
        <v>0.00010447092410279543</v>
      </c>
      <c r="P69" s="9">
        <f t="shared" si="3"/>
        <v>1.1978478743141044E-08</v>
      </c>
      <c r="Q69" s="9">
        <f t="shared" si="4"/>
        <v>3.992827263543207E-09</v>
      </c>
      <c r="S69" s="10">
        <f t="shared" si="21"/>
        <v>0.037009692701096025</v>
      </c>
      <c r="T69" s="10">
        <f t="shared" si="21"/>
        <v>0.03700969268674807</v>
      </c>
      <c r="U69" s="10">
        <f t="shared" si="21"/>
        <v>0.037009692643704274</v>
      </c>
      <c r="V69" s="10">
        <f t="shared" si="21"/>
        <v>159.15371949310475</v>
      </c>
      <c r="W69" s="3">
        <f>0</f>
        <v>0</v>
      </c>
      <c r="Y69" s="3">
        <f t="shared" si="16"/>
        <v>5312.733763629681</v>
      </c>
      <c r="Z69" s="3">
        <f t="shared" si="17"/>
        <v>5312.733771008107</v>
      </c>
      <c r="AA69" s="3">
        <f t="shared" si="18"/>
        <v>5312.733793143351</v>
      </c>
      <c r="AB69" s="3">
        <f t="shared" si="19"/>
        <v>0.40212695125088016</v>
      </c>
      <c r="AC69" s="3">
        <f t="shared" si="20"/>
        <v>0</v>
      </c>
    </row>
    <row r="70" spans="1:29" ht="12.75">
      <c r="A70" s="10">
        <f t="shared" si="6"/>
        <v>0.35959059893859024</v>
      </c>
      <c r="B70" s="3">
        <f t="shared" si="0"/>
        <v>30</v>
      </c>
      <c r="C70" s="9">
        <f t="shared" si="7"/>
        <v>0.0001043847005315278</v>
      </c>
      <c r="D70" s="10">
        <f t="shared" si="8"/>
        <v>29.933138425889346</v>
      </c>
      <c r="E70" s="9">
        <f t="shared" si="9"/>
        <v>0.00010438470067930609</v>
      </c>
      <c r="F70" s="10">
        <f t="shared" si="10"/>
        <v>66.78191174572765</v>
      </c>
      <c r="G70" s="9">
        <f t="shared" si="11"/>
        <v>1.6114233220438706E-08</v>
      </c>
      <c r="H70" s="10">
        <f t="shared" si="12"/>
        <v>66.78182125326195</v>
      </c>
      <c r="I70" s="9">
        <f t="shared" si="13"/>
        <v>8.057119684219021E-09</v>
      </c>
      <c r="J70" s="3">
        <f t="shared" si="14"/>
        <v>66.78179108909923</v>
      </c>
      <c r="K70" s="1">
        <f>0</f>
        <v>0</v>
      </c>
      <c r="L70" s="10">
        <f t="shared" si="15"/>
        <v>0.35959059893859024</v>
      </c>
      <c r="N70" s="9">
        <f t="shared" si="1"/>
        <v>0.0001042986265710238</v>
      </c>
      <c r="O70" s="9">
        <f t="shared" si="2"/>
        <v>2.0321137505019024E-08</v>
      </c>
      <c r="P70" s="9">
        <f t="shared" si="3"/>
        <v>1.2192688704694838E-08</v>
      </c>
      <c r="Q70" s="9">
        <f t="shared" si="4"/>
        <v>4.0642306017121405E-09</v>
      </c>
      <c r="S70" s="10">
        <f t="shared" si="21"/>
        <v>0.03702675987854874</v>
      </c>
      <c r="T70" s="10">
        <f t="shared" si="21"/>
        <v>0.0370267598639242</v>
      </c>
      <c r="U70" s="10">
        <f t="shared" si="21"/>
        <v>78.16397223468437</v>
      </c>
      <c r="V70" s="10">
        <f t="shared" si="21"/>
        <v>156.3278848262124</v>
      </c>
      <c r="W70" s="3">
        <f>0</f>
        <v>0</v>
      </c>
      <c r="Y70" s="3">
        <f t="shared" si="16"/>
        <v>5303.963868571738</v>
      </c>
      <c r="Z70" s="3">
        <f t="shared" si="17"/>
        <v>5303.963876080604</v>
      </c>
      <c r="AA70" s="3">
        <f t="shared" si="18"/>
        <v>0.8187915502533879</v>
      </c>
      <c r="AB70" s="3">
        <f t="shared" si="19"/>
        <v>0.40939593132183644</v>
      </c>
      <c r="AC70" s="3">
        <f t="shared" si="20"/>
        <v>0</v>
      </c>
    </row>
    <row r="71" spans="1:29" ht="12.75">
      <c r="A71" s="10">
        <f t="shared" si="6"/>
        <v>0.3666413949962097</v>
      </c>
      <c r="B71" s="3">
        <f t="shared" si="0"/>
        <v>30</v>
      </c>
      <c r="C71" s="9">
        <f t="shared" si="7"/>
        <v>0.0001042127015223148</v>
      </c>
      <c r="D71" s="10">
        <f t="shared" si="8"/>
        <v>66.78493514256218</v>
      </c>
      <c r="E71" s="9">
        <f t="shared" si="9"/>
        <v>2.4599003583176184E-08</v>
      </c>
      <c r="F71" s="10">
        <f t="shared" si="10"/>
        <v>66.78478432734055</v>
      </c>
      <c r="G71" s="9">
        <f t="shared" si="11"/>
        <v>1.6399346146709774E-08</v>
      </c>
      <c r="H71" s="10">
        <f t="shared" si="12"/>
        <v>66.7846938381624</v>
      </c>
      <c r="I71" s="9">
        <f t="shared" si="13"/>
        <v>8.199676200856152E-09</v>
      </c>
      <c r="J71" s="3">
        <f t="shared" si="14"/>
        <v>66.78466367509536</v>
      </c>
      <c r="K71" s="1">
        <f>0</f>
        <v>0</v>
      </c>
      <c r="L71" s="10">
        <f t="shared" si="15"/>
        <v>0.3666413949962097</v>
      </c>
      <c r="N71" s="9">
        <f t="shared" si="1"/>
        <v>2.894764381977938E-08</v>
      </c>
      <c r="O71" s="9">
        <f t="shared" si="2"/>
        <v>2.067690421227712E-08</v>
      </c>
      <c r="P71" s="9">
        <f t="shared" si="3"/>
        <v>1.2406148835215955E-08</v>
      </c>
      <c r="Q71" s="9">
        <f t="shared" si="4"/>
        <v>4.1353839965898944E-09</v>
      </c>
      <c r="S71" s="10">
        <f t="shared" si="21"/>
        <v>0.037043794637949046</v>
      </c>
      <c r="T71" s="10">
        <f t="shared" si="21"/>
        <v>51.20339422557084</v>
      </c>
      <c r="U71" s="10">
        <f t="shared" si="21"/>
        <v>76.80504251557039</v>
      </c>
      <c r="V71" s="10">
        <f t="shared" si="21"/>
        <v>153.6100264415424</v>
      </c>
      <c r="W71" s="3">
        <f>0</f>
        <v>0</v>
      </c>
      <c r="Y71" s="3">
        <f t="shared" si="16"/>
        <v>5295.224306876868</v>
      </c>
      <c r="Z71" s="3">
        <f t="shared" si="17"/>
        <v>1.2499171386579402</v>
      </c>
      <c r="AA71" s="3">
        <f t="shared" si="18"/>
        <v>0.8332786221298624</v>
      </c>
      <c r="AB71" s="3">
        <f t="shared" si="19"/>
        <v>0.4166394699785806</v>
      </c>
      <c r="AC71" s="3">
        <f t="shared" si="20"/>
        <v>0</v>
      </c>
    </row>
    <row r="72" spans="1:29" ht="12.75">
      <c r="A72" s="10">
        <f t="shared" si="6"/>
        <v>0.3736921910538291</v>
      </c>
      <c r="B72" s="3">
        <f t="shared" si="0"/>
        <v>30</v>
      </c>
      <c r="C72" s="9">
        <f t="shared" si="7"/>
        <v>-0.00010397456368846781</v>
      </c>
      <c r="D72" s="10">
        <f t="shared" si="8"/>
        <v>66.78785800953287</v>
      </c>
      <c r="E72" s="9">
        <f t="shared" si="9"/>
        <v>2.5025175481507642E-08</v>
      </c>
      <c r="F72" s="10">
        <f t="shared" si="10"/>
        <v>66.7877071998842</v>
      </c>
      <c r="G72" s="9">
        <f t="shared" si="11"/>
        <v>1.668346092238241E-08</v>
      </c>
      <c r="H72" s="10">
        <f t="shared" si="12"/>
        <v>66.78761671404973</v>
      </c>
      <c r="I72" s="9">
        <f t="shared" si="13"/>
        <v>8.341733641703358E-09</v>
      </c>
      <c r="J72" s="3">
        <f t="shared" si="14"/>
        <v>66.78758655209751</v>
      </c>
      <c r="K72" s="1">
        <f>0</f>
        <v>0</v>
      </c>
      <c r="L72" s="10">
        <f t="shared" si="15"/>
        <v>0.3736921910538291</v>
      </c>
      <c r="N72" s="9">
        <f t="shared" si="1"/>
        <v>-0.00010388851740450622</v>
      </c>
      <c r="O72" s="9">
        <f t="shared" si="2"/>
        <v>2.1031425257462905E-08</v>
      </c>
      <c r="P72" s="9">
        <f t="shared" si="3"/>
        <v>1.2618861568327184E-08</v>
      </c>
      <c r="Q72" s="9">
        <f t="shared" si="4"/>
        <v>4.206288258245131E-09</v>
      </c>
      <c r="S72" s="10">
        <f t="shared" si="21"/>
        <v>0.03706742351546082</v>
      </c>
      <c r="T72" s="10">
        <f t="shared" si="21"/>
        <v>50.33141441730735</v>
      </c>
      <c r="U72" s="10">
        <f t="shared" si="21"/>
        <v>75.49707365189397</v>
      </c>
      <c r="V72" s="10">
        <f t="shared" si="21"/>
        <v>150.99408973317483</v>
      </c>
      <c r="W72" s="3">
        <f>0</f>
        <v>0</v>
      </c>
      <c r="Y72" s="3">
        <f t="shared" si="16"/>
        <v>-5283.124119205371</v>
      </c>
      <c r="Z72" s="3">
        <f t="shared" si="17"/>
        <v>1.2715716564085366</v>
      </c>
      <c r="AA72" s="3">
        <f t="shared" si="18"/>
        <v>0.8477149762796726</v>
      </c>
      <c r="AB72" s="3">
        <f t="shared" si="19"/>
        <v>0.42385764974705903</v>
      </c>
      <c r="AC72" s="3">
        <f t="shared" si="20"/>
        <v>0</v>
      </c>
    </row>
    <row r="73" spans="1:29" ht="12.75">
      <c r="A73" s="10">
        <f t="shared" si="6"/>
        <v>0.38074298711144855</v>
      </c>
      <c r="B73" s="3">
        <f t="shared" si="0"/>
        <v>30</v>
      </c>
      <c r="C73" s="9">
        <f t="shared" si="7"/>
        <v>-0.00010380261998445804</v>
      </c>
      <c r="D73" s="10">
        <f t="shared" si="8"/>
        <v>30.06637932347069</v>
      </c>
      <c r="E73" s="9">
        <f t="shared" si="9"/>
        <v>-0.00010380262016574937</v>
      </c>
      <c r="F73" s="10">
        <f t="shared" si="10"/>
        <v>66.79068018727261</v>
      </c>
      <c r="G73" s="9">
        <f t="shared" si="11"/>
        <v>1.6966580786372703E-08</v>
      </c>
      <c r="H73" s="10">
        <f t="shared" si="12"/>
        <v>66.79058970483817</v>
      </c>
      <c r="I73" s="9">
        <f t="shared" si="13"/>
        <v>8.483293626305925E-09</v>
      </c>
      <c r="J73" s="3">
        <f t="shared" si="14"/>
        <v>66.79055954401909</v>
      </c>
      <c r="K73" s="1">
        <f>0</f>
        <v>0</v>
      </c>
      <c r="L73" s="10">
        <f t="shared" si="15"/>
        <v>0.38074298711144855</v>
      </c>
      <c r="N73" s="9">
        <f t="shared" si="1"/>
        <v>-0.00010371687135191652</v>
      </c>
      <c r="O73" s="9">
        <f t="shared" si="2"/>
        <v>-0.00010371687171745386</v>
      </c>
      <c r="P73" s="9">
        <f t="shared" si="3"/>
        <v>1.2830829328775285E-08</v>
      </c>
      <c r="Q73" s="9">
        <f t="shared" si="4"/>
        <v>4.276944196174511E-09</v>
      </c>
      <c r="S73" s="10">
        <f t="shared" si="21"/>
        <v>0.03708451586347832</v>
      </c>
      <c r="T73" s="10">
        <f t="shared" si="21"/>
        <v>0.037084515845442874</v>
      </c>
      <c r="U73" s="10">
        <f t="shared" si="21"/>
        <v>74.23726052318406</v>
      </c>
      <c r="V73" s="10">
        <f t="shared" si="21"/>
        <v>148.47446446034147</v>
      </c>
      <c r="W73" s="3">
        <f>0</f>
        <v>0</v>
      </c>
      <c r="Y73" s="3">
        <f t="shared" si="16"/>
        <v>-5274.3873676617795</v>
      </c>
      <c r="Z73" s="3">
        <f t="shared" si="17"/>
        <v>-5274.387376873499</v>
      </c>
      <c r="AA73" s="3">
        <f t="shared" si="18"/>
        <v>0.8621007772776447</v>
      </c>
      <c r="AB73" s="3">
        <f t="shared" si="19"/>
        <v>0.4310505529191173</v>
      </c>
      <c r="AC73" s="3">
        <f t="shared" si="20"/>
        <v>0</v>
      </c>
    </row>
    <row r="74" spans="1:29" ht="12.75">
      <c r="A74" s="10">
        <f t="shared" si="6"/>
        <v>0.387793783169068</v>
      </c>
      <c r="B74" s="3">
        <f t="shared" si="0"/>
        <v>30</v>
      </c>
      <c r="C74" s="9">
        <f t="shared" si="7"/>
        <v>-0.00010363127106833812</v>
      </c>
      <c r="D74" s="10">
        <f t="shared" si="8"/>
        <v>30.066379452651034</v>
      </c>
      <c r="E74" s="9">
        <f t="shared" si="9"/>
        <v>-0.00010363127125258155</v>
      </c>
      <c r="F74" s="10">
        <f t="shared" si="10"/>
        <v>30.13275890783605</v>
      </c>
      <c r="G74" s="9">
        <f t="shared" si="11"/>
        <v>-0.0001036312718053121</v>
      </c>
      <c r="H74" s="10">
        <f t="shared" si="12"/>
        <v>66.7936126350127</v>
      </c>
      <c r="I74" s="9">
        <f t="shared" si="13"/>
        <v>8.624357769366185E-09</v>
      </c>
      <c r="J74" s="3">
        <f t="shared" si="14"/>
        <v>66.79358247534562</v>
      </c>
      <c r="K74" s="1">
        <f>0</f>
        <v>0</v>
      </c>
      <c r="L74" s="10">
        <f t="shared" si="15"/>
        <v>0.387793783169068</v>
      </c>
      <c r="N74" s="9">
        <f t="shared" si="1"/>
        <v>-0.00010354581906115658</v>
      </c>
      <c r="O74" s="9">
        <f t="shared" si="2"/>
        <v>-0.00010354581943258815</v>
      </c>
      <c r="P74" s="9">
        <f t="shared" si="3"/>
        <v>-0.00010354582017545014</v>
      </c>
      <c r="Q74" s="9">
        <f t="shared" si="4"/>
        <v>4.347352615609259E-09</v>
      </c>
      <c r="S74" s="10">
        <f t="shared" si="21"/>
        <v>0.0371015752741426</v>
      </c>
      <c r="T74" s="10">
        <f t="shared" si="21"/>
        <v>0.03710157525578541</v>
      </c>
      <c r="U74" s="10">
        <f t="shared" si="21"/>
        <v>0.037101575200713756</v>
      </c>
      <c r="V74" s="10">
        <f t="shared" si="21"/>
        <v>146.04594471944847</v>
      </c>
      <c r="W74" s="3">
        <f>0</f>
        <v>0</v>
      </c>
      <c r="Y74" s="3">
        <f t="shared" si="16"/>
        <v>-5265.680838300759</v>
      </c>
      <c r="Z74" s="3">
        <f t="shared" si="17"/>
        <v>-5265.680847662481</v>
      </c>
      <c r="AA74" s="3">
        <f t="shared" si="18"/>
        <v>-5265.680875747659</v>
      </c>
      <c r="AB74" s="3">
        <f t="shared" si="19"/>
        <v>0.43821826154052274</v>
      </c>
      <c r="AC74" s="3">
        <f t="shared" si="20"/>
        <v>0</v>
      </c>
    </row>
    <row r="75" spans="1:29" ht="12.75">
      <c r="A75" s="10">
        <f t="shared" si="6"/>
        <v>0.3948445792266874</v>
      </c>
      <c r="B75" s="3">
        <f t="shared" si="0"/>
        <v>30</v>
      </c>
      <c r="C75" s="9">
        <f t="shared" si="7"/>
        <v>-0.00010346051488976306</v>
      </c>
      <c r="D75" s="10">
        <f t="shared" si="8"/>
        <v>30.066379583914387</v>
      </c>
      <c r="E75" s="9">
        <f t="shared" si="9"/>
        <v>-0.00010346051507694864</v>
      </c>
      <c r="F75" s="10">
        <f t="shared" si="10"/>
        <v>30.132759170362366</v>
      </c>
      <c r="G75" s="9">
        <f t="shared" si="11"/>
        <v>-0.00010346051563850401</v>
      </c>
      <c r="H75" s="10">
        <f t="shared" si="12"/>
        <v>30.199138761877705</v>
      </c>
      <c r="I75" s="9">
        <f t="shared" si="13"/>
        <v>-0.00010346051657442881</v>
      </c>
      <c r="J75" s="3">
        <f t="shared" si="14"/>
        <v>66.79665517113176</v>
      </c>
      <c r="K75" s="1">
        <f>0</f>
        <v>0</v>
      </c>
      <c r="L75" s="10">
        <f t="shared" si="15"/>
        <v>0.3948445792266874</v>
      </c>
      <c r="N75" s="9">
        <f t="shared" si="1"/>
        <v>-0.0001033753584854187</v>
      </c>
      <c r="O75" s="9">
        <f t="shared" si="2"/>
        <v>-0.000103375358862723</v>
      </c>
      <c r="P75" s="9">
        <f t="shared" si="3"/>
        <v>-0.00010337535961733102</v>
      </c>
      <c r="Q75" s="9">
        <f t="shared" si="4"/>
        <v>-0.0001033753607492415</v>
      </c>
      <c r="S75" s="10">
        <f t="shared" si="21"/>
        <v>0.03711860160796436</v>
      </c>
      <c r="T75" s="10">
        <f t="shared" si="21"/>
        <v>0.03711860158928565</v>
      </c>
      <c r="U75" s="10">
        <f t="shared" si="21"/>
        <v>0.03711860153324971</v>
      </c>
      <c r="V75" s="10">
        <f t="shared" si="21"/>
        <v>0.03711860143985655</v>
      </c>
      <c r="W75" s="3">
        <f>0</f>
        <v>0</v>
      </c>
      <c r="Y75" s="3">
        <f t="shared" si="16"/>
        <v>-5257.004426940802</v>
      </c>
      <c r="Z75" s="3">
        <f t="shared" si="17"/>
        <v>-5257.004436452019</v>
      </c>
      <c r="AA75" s="3">
        <f t="shared" si="18"/>
        <v>-5257.004464985601</v>
      </c>
      <c r="AB75" s="3">
        <f t="shared" si="19"/>
        <v>-5257.004512541529</v>
      </c>
      <c r="AC75" s="3">
        <f t="shared" si="20"/>
        <v>0</v>
      </c>
    </row>
    <row r="76" spans="1:29" ht="12.75">
      <c r="A76" s="10">
        <f t="shared" si="6"/>
        <v>0.40189537528430685</v>
      </c>
      <c r="B76" s="3">
        <f t="shared" si="0"/>
        <v>30</v>
      </c>
      <c r="C76" s="9">
        <f t="shared" si="7"/>
        <v>-0.00010329034940545625</v>
      </c>
      <c r="D76" s="10">
        <f t="shared" si="8"/>
        <v>30.066379717253167</v>
      </c>
      <c r="E76" s="9">
        <f t="shared" si="9"/>
        <v>-0.00010329034959557246</v>
      </c>
      <c r="F76" s="10">
        <f t="shared" si="10"/>
        <v>30.1327594370397</v>
      </c>
      <c r="G76" s="9">
        <f t="shared" si="11"/>
        <v>-0.00010329035016592174</v>
      </c>
      <c r="H76" s="10">
        <f t="shared" si="12"/>
        <v>30.19913916189318</v>
      </c>
      <c r="I76" s="9">
        <f t="shared" si="13"/>
        <v>-0.00010329035111650277</v>
      </c>
      <c r="J76" s="3">
        <f t="shared" si="14"/>
        <v>-6.268739668305988</v>
      </c>
      <c r="K76" s="1">
        <f>0</f>
        <v>0</v>
      </c>
      <c r="L76" s="10">
        <f t="shared" si="15"/>
        <v>0.40189537528430685</v>
      </c>
      <c r="N76" s="9">
        <f t="shared" si="1"/>
        <v>-0.0001032054875849497</v>
      </c>
      <c r="O76" s="9">
        <f t="shared" si="2"/>
        <v>-0.0001032054879681058</v>
      </c>
      <c r="P76" s="9">
        <f t="shared" si="3"/>
        <v>-0.000103205488734418</v>
      </c>
      <c r="Q76" s="9">
        <f t="shared" si="4"/>
        <v>-4.485897490284828E-09</v>
      </c>
      <c r="S76" s="10">
        <f t="shared" si="21"/>
        <v>0.03713559472555075</v>
      </c>
      <c r="T76" s="10">
        <f t="shared" si="21"/>
        <v>0.037135594706551006</v>
      </c>
      <c r="U76" s="10">
        <f t="shared" si="21"/>
        <v>0.03713559464955174</v>
      </c>
      <c r="V76" s="10">
        <f t="shared" si="21"/>
        <v>0.03713559455455305</v>
      </c>
      <c r="W76" s="3">
        <f>0</f>
        <v>0</v>
      </c>
      <c r="Y76" s="3">
        <f t="shared" si="16"/>
        <v>-5248.358029759554</v>
      </c>
      <c r="Z76" s="3">
        <f t="shared" si="17"/>
        <v>-5248.358039419681</v>
      </c>
      <c r="AA76" s="3">
        <f t="shared" si="18"/>
        <v>-5248.358068400096</v>
      </c>
      <c r="AB76" s="3">
        <f t="shared" si="19"/>
        <v>-5248.358116700732</v>
      </c>
      <c r="AC76" s="3">
        <f t="shared" si="20"/>
        <v>0</v>
      </c>
    </row>
    <row r="77" spans="1:29" ht="12.75">
      <c r="A77" s="10">
        <f t="shared" si="6"/>
        <v>0.4089461713419263</v>
      </c>
      <c r="B77" s="3">
        <f t="shared" si="0"/>
        <v>30</v>
      </c>
      <c r="C77" s="9">
        <f t="shared" si="7"/>
        <v>-0.00010312077257918185</v>
      </c>
      <c r="D77" s="10">
        <f t="shared" si="8"/>
        <v>30.066379852659956</v>
      </c>
      <c r="E77" s="9">
        <f t="shared" si="9"/>
        <v>-0.00010312077277221921</v>
      </c>
      <c r="F77" s="10">
        <f t="shared" si="10"/>
        <v>30.132759707853282</v>
      </c>
      <c r="G77" s="9">
        <f t="shared" si="11"/>
        <v>-0.00010312077335133068</v>
      </c>
      <c r="H77" s="10">
        <f t="shared" si="12"/>
        <v>-6.27194043316103</v>
      </c>
      <c r="I77" s="9">
        <f t="shared" si="13"/>
        <v>-9.04150262772785E-09</v>
      </c>
      <c r="J77" s="3">
        <f t="shared" si="14"/>
        <v>-6.271910287193906</v>
      </c>
      <c r="K77" s="1">
        <f>0</f>
        <v>0</v>
      </c>
      <c r="L77" s="10">
        <f t="shared" si="15"/>
        <v>0.4089461713419263</v>
      </c>
      <c r="N77" s="9">
        <f t="shared" si="1"/>
        <v>-0.00010303620432702704</v>
      </c>
      <c r="O77" s="9">
        <f t="shared" si="2"/>
        <v>-0.00010303620471601474</v>
      </c>
      <c r="P77" s="9">
        <f t="shared" si="3"/>
        <v>-1.3666631049887705E-08</v>
      </c>
      <c r="Q77" s="9">
        <f t="shared" si="4"/>
        <v>-4.5555448387699545E-09</v>
      </c>
      <c r="S77" s="10">
        <f t="shared" si="21"/>
        <v>0.037152554487611206</v>
      </c>
      <c r="T77" s="10">
        <f t="shared" si="21"/>
        <v>0.03715255446829069</v>
      </c>
      <c r="U77" s="10">
        <f t="shared" si="21"/>
        <v>0.0371525544103292</v>
      </c>
      <c r="V77" s="10">
        <f t="shared" si="21"/>
        <v>139.30787059253754</v>
      </c>
      <c r="W77" s="3">
        <f>0</f>
        <v>0</v>
      </c>
      <c r="Y77" s="3">
        <f t="shared" si="16"/>
        <v>-5239.741543292412</v>
      </c>
      <c r="Z77" s="3">
        <f t="shared" si="17"/>
        <v>-5239.741553100968</v>
      </c>
      <c r="AA77" s="3">
        <f t="shared" si="18"/>
        <v>-5239.741582526605</v>
      </c>
      <c r="AB77" s="3">
        <f t="shared" si="19"/>
        <v>-0.4594141000632619</v>
      </c>
      <c r="AC77" s="3">
        <f t="shared" si="20"/>
        <v>0</v>
      </c>
    </row>
    <row r="78" spans="1:29" ht="12.75">
      <c r="A78" s="10">
        <f t="shared" si="6"/>
        <v>0.4159969673995457</v>
      </c>
      <c r="B78" s="3">
        <f t="shared" si="0"/>
        <v>30</v>
      </c>
      <c r="C78" s="9">
        <f t="shared" si="7"/>
        <v>-0.00010295178238172459</v>
      </c>
      <c r="D78" s="10">
        <f t="shared" si="8"/>
        <v>30.066379990127615</v>
      </c>
      <c r="E78" s="9">
        <f t="shared" si="9"/>
        <v>-0.0001029517825776724</v>
      </c>
      <c r="F78" s="10">
        <f t="shared" si="10"/>
        <v>-6.275250711564766</v>
      </c>
      <c r="G78" s="9">
        <f t="shared" si="11"/>
        <v>-1.8361098766274136E-08</v>
      </c>
      <c r="H78" s="10">
        <f t="shared" si="12"/>
        <v>-6.275160277360878</v>
      </c>
      <c r="I78" s="9">
        <f t="shared" si="13"/>
        <v>-9.180552875227144E-09</v>
      </c>
      <c r="J78" s="3">
        <f t="shared" si="14"/>
        <v>-6.275130132618783</v>
      </c>
      <c r="K78" s="1">
        <f>0</f>
        <v>0</v>
      </c>
      <c r="L78" s="10">
        <f t="shared" si="15"/>
        <v>0.4159969673995457</v>
      </c>
      <c r="N78" s="9">
        <f t="shared" si="1"/>
        <v>-0.00010286750668593541</v>
      </c>
      <c r="O78" s="9">
        <f t="shared" si="2"/>
        <v>-2.3124722156121742E-08</v>
      </c>
      <c r="P78" s="9">
        <f t="shared" si="3"/>
        <v>-1.3874840330008403E-08</v>
      </c>
      <c r="Q78" s="9">
        <f t="shared" si="4"/>
        <v>-4.624947949238462E-09</v>
      </c>
      <c r="S78" s="10">
        <f t="shared" si="21"/>
        <v>0.037169480754962445</v>
      </c>
      <c r="T78" s="10">
        <f t="shared" si="21"/>
        <v>0.03716948073532153</v>
      </c>
      <c r="U78" s="10">
        <f t="shared" si="21"/>
        <v>68.59897079466502</v>
      </c>
      <c r="V78" s="10">
        <f t="shared" si="21"/>
        <v>137.19788940210597</v>
      </c>
      <c r="W78" s="3">
        <f>0</f>
        <v>0</v>
      </c>
      <c r="Y78" s="3">
        <f t="shared" si="16"/>
        <v>-5231.154864431505</v>
      </c>
      <c r="Z78" s="3">
        <f t="shared" si="17"/>
        <v>-5231.154874387947</v>
      </c>
      <c r="AA78" s="3">
        <f t="shared" si="18"/>
        <v>-0.9329586035855991</v>
      </c>
      <c r="AB78" s="3">
        <f t="shared" si="19"/>
        <v>-0.4664794792318256</v>
      </c>
      <c r="AC78" s="3">
        <f t="shared" si="20"/>
        <v>0</v>
      </c>
    </row>
    <row r="79" spans="1:29" ht="12.75">
      <c r="A79" s="10">
        <f t="shared" si="6"/>
        <v>0.42304776345716516</v>
      </c>
      <c r="B79" s="3">
        <f t="shared" si="0"/>
        <v>30</v>
      </c>
      <c r="C79" s="9">
        <f t="shared" si="7"/>
        <v>-0.00010278337679086299</v>
      </c>
      <c r="D79" s="10">
        <f t="shared" si="8"/>
        <v>-6.278670323308019</v>
      </c>
      <c r="E79" s="9">
        <f t="shared" si="9"/>
        <v>-2.7957317969682155E-08</v>
      </c>
      <c r="F79" s="10">
        <f t="shared" si="10"/>
        <v>-6.2785196059267525</v>
      </c>
      <c r="G79" s="9">
        <f t="shared" si="11"/>
        <v>-1.8638223792982977E-08</v>
      </c>
      <c r="H79" s="10">
        <f t="shared" si="12"/>
        <v>-6.278429175452865</v>
      </c>
      <c r="I79" s="9">
        <f t="shared" si="13"/>
        <v>-9.3191154405361E-09</v>
      </c>
      <c r="J79" s="3">
        <f t="shared" si="14"/>
        <v>-6.2783990319539225</v>
      </c>
      <c r="K79" s="1">
        <f>0</f>
        <v>0</v>
      </c>
      <c r="L79" s="10">
        <f t="shared" si="15"/>
        <v>0.42304776345716516</v>
      </c>
      <c r="N79" s="9">
        <f t="shared" si="1"/>
        <v>-3.2858703326281655E-08</v>
      </c>
      <c r="O79" s="9">
        <f t="shared" si="2"/>
        <v>-2.3470520224525387E-08</v>
      </c>
      <c r="P79" s="9">
        <f t="shared" si="3"/>
        <v>-1.40823192742056E-08</v>
      </c>
      <c r="Q79" s="9">
        <f t="shared" si="4"/>
        <v>-4.69410761484854E-09</v>
      </c>
      <c r="S79" s="10">
        <f t="shared" si="21"/>
        <v>0.03718637338853412</v>
      </c>
      <c r="T79" s="10">
        <f t="shared" si="21"/>
        <v>45.052693516291534</v>
      </c>
      <c r="U79" s="10">
        <f t="shared" si="21"/>
        <v>67.57899744179505</v>
      </c>
      <c r="V79" s="10">
        <f t="shared" si="21"/>
        <v>135.15794348322206</v>
      </c>
      <c r="W79" s="3">
        <f>0</f>
        <v>0</v>
      </c>
      <c r="Y79" s="3">
        <f t="shared" si="16"/>
        <v>-5222.5978904243275</v>
      </c>
      <c r="Z79" s="3">
        <f t="shared" si="17"/>
        <v>-1.4205587947112845</v>
      </c>
      <c r="AA79" s="3">
        <f t="shared" si="18"/>
        <v>-0.9470397967226789</v>
      </c>
      <c r="AB79" s="3">
        <f t="shared" si="19"/>
        <v>-0.47352007844026356</v>
      </c>
      <c r="AC79" s="3">
        <f t="shared" si="20"/>
        <v>0</v>
      </c>
    </row>
    <row r="80" spans="1:29" ht="12.75">
      <c r="A80" s="10">
        <f t="shared" si="6"/>
        <v>0.4300985595147846</v>
      </c>
      <c r="B80" s="3">
        <f t="shared" si="0"/>
        <v>30</v>
      </c>
      <c r="C80" s="9">
        <f t="shared" si="7"/>
        <v>0.00010253989639991799</v>
      </c>
      <c r="D80" s="10">
        <f t="shared" si="8"/>
        <v>-6.28198809313336</v>
      </c>
      <c r="E80" s="9">
        <f t="shared" si="9"/>
        <v>-2.8371546953583622E-08</v>
      </c>
      <c r="F80" s="10">
        <f t="shared" si="10"/>
        <v>-6.281837382059747</v>
      </c>
      <c r="G80" s="9">
        <f t="shared" si="11"/>
        <v>-1.8914376620572757E-08</v>
      </c>
      <c r="H80" s="10">
        <f t="shared" si="12"/>
        <v>-6.2817469553704175</v>
      </c>
      <c r="I80" s="9">
        <f t="shared" si="13"/>
        <v>-9.457191905885779E-09</v>
      </c>
      <c r="J80" s="3">
        <f t="shared" si="14"/>
        <v>-6.281716813133228</v>
      </c>
      <c r="K80" s="1">
        <f>0</f>
        <v>0</v>
      </c>
      <c r="L80" s="10">
        <f t="shared" si="15"/>
        <v>0.4300985595147846</v>
      </c>
      <c r="N80" s="9">
        <f t="shared" si="1"/>
        <v>0.00010245565195160416</v>
      </c>
      <c r="O80" s="9">
        <f t="shared" si="2"/>
        <v>-2.381510501803089E-08</v>
      </c>
      <c r="P80" s="9">
        <f t="shared" si="3"/>
        <v>-1.4289070253200984E-08</v>
      </c>
      <c r="Q80" s="9">
        <f t="shared" si="4"/>
        <v>-4.763024624672831E-09</v>
      </c>
      <c r="S80" s="10">
        <f t="shared" si="21"/>
        <v>0.03721084053342989</v>
      </c>
      <c r="T80" s="10">
        <f t="shared" si="21"/>
        <v>44.39491720653269</v>
      </c>
      <c r="U80" s="10">
        <f t="shared" si="21"/>
        <v>66.59233361440057</v>
      </c>
      <c r="V80" s="10">
        <f t="shared" si="21"/>
        <v>133.18461659234225</v>
      </c>
      <c r="W80" s="3">
        <f>0</f>
        <v>0</v>
      </c>
      <c r="Y80" s="3">
        <f t="shared" si="16"/>
        <v>5210.226238355564</v>
      </c>
      <c r="Z80" s="3">
        <f t="shared" si="17"/>
        <v>-1.441606472701844</v>
      </c>
      <c r="AA80" s="3">
        <f t="shared" si="18"/>
        <v>-0.9610715907718242</v>
      </c>
      <c r="AB80" s="3">
        <f t="shared" si="19"/>
        <v>-0.4805359780844226</v>
      </c>
      <c r="AC80" s="3">
        <f t="shared" si="20"/>
        <v>0</v>
      </c>
    </row>
    <row r="81" spans="1:29" ht="12.75">
      <c r="A81" s="10">
        <f t="shared" si="6"/>
        <v>0.43714935557240403</v>
      </c>
      <c r="B81" s="3">
        <f t="shared" si="0"/>
        <v>30</v>
      </c>
      <c r="C81" s="9">
        <f t="shared" si="7"/>
        <v>0.00010237155324994759</v>
      </c>
      <c r="D81" s="10">
        <f t="shared" si="8"/>
        <v>29.934101839506575</v>
      </c>
      <c r="E81" s="9">
        <f t="shared" si="9"/>
        <v>0.0001023715534837387</v>
      </c>
      <c r="F81" s="10">
        <f t="shared" si="10"/>
        <v>-6.285203868456031</v>
      </c>
      <c r="G81" s="9">
        <f t="shared" si="11"/>
        <v>-1.9189560404454034E-08</v>
      </c>
      <c r="H81" s="10">
        <f t="shared" si="12"/>
        <v>-6.285113445605917</v>
      </c>
      <c r="I81" s="9">
        <f t="shared" si="13"/>
        <v>-9.594783848841329E-09</v>
      </c>
      <c r="J81" s="3">
        <f t="shared" si="14"/>
        <v>-6.285083304648317</v>
      </c>
      <c r="K81" s="1">
        <f>0</f>
        <v>0</v>
      </c>
      <c r="L81" s="10">
        <f t="shared" si="15"/>
        <v>0.43714935557240403</v>
      </c>
      <c r="N81" s="9">
        <f t="shared" si="1"/>
        <v>0.00010228760027638893</v>
      </c>
      <c r="O81" s="9">
        <f t="shared" si="2"/>
        <v>0.00010228760074725217</v>
      </c>
      <c r="P81" s="9">
        <f t="shared" si="3"/>
        <v>-1.4495095629248915E-08</v>
      </c>
      <c r="Q81" s="9">
        <f t="shared" si="4"/>
        <v>-4.8316997672065314E-09</v>
      </c>
      <c r="S81" s="10">
        <f t="shared" si="21"/>
        <v>0.03722778736738991</v>
      </c>
      <c r="T81" s="10">
        <f t="shared" si="21"/>
        <v>0.03722778734383745</v>
      </c>
      <c r="U81" s="10">
        <f t="shared" si="21"/>
        <v>65.63738050681184</v>
      </c>
      <c r="V81" s="10">
        <f t="shared" si="21"/>
        <v>131.27471112105397</v>
      </c>
      <c r="W81" s="3">
        <f>0</f>
        <v>0</v>
      </c>
      <c r="Y81" s="3">
        <f t="shared" si="16"/>
        <v>5201.672437076087</v>
      </c>
      <c r="Z81" s="3">
        <f t="shared" si="17"/>
        <v>5201.67244895541</v>
      </c>
      <c r="AA81" s="3">
        <f t="shared" si="18"/>
        <v>-0.9750541460648033</v>
      </c>
      <c r="AB81" s="3">
        <f t="shared" si="19"/>
        <v>-0.4875272583230664</v>
      </c>
      <c r="AC81" s="3">
        <f t="shared" si="20"/>
        <v>0</v>
      </c>
    </row>
    <row r="82" spans="1:29" ht="12.75">
      <c r="A82" s="10">
        <f t="shared" si="6"/>
        <v>0.44420015163002347</v>
      </c>
      <c r="B82" s="3">
        <f t="shared" si="0"/>
        <v>30</v>
      </c>
      <c r="C82" s="9">
        <f t="shared" si="7"/>
        <v>0.00010220379254522317</v>
      </c>
      <c r="D82" s="10">
        <f t="shared" si="8"/>
        <v>29.934101673104202</v>
      </c>
      <c r="E82" s="9">
        <f t="shared" si="9"/>
        <v>0.00010220379278229249</v>
      </c>
      <c r="F82" s="10">
        <f t="shared" si="10"/>
        <v>29.868203343315074</v>
      </c>
      <c r="G82" s="9">
        <f t="shared" si="11"/>
        <v>0.00010220379349350057</v>
      </c>
      <c r="H82" s="10">
        <f t="shared" si="12"/>
        <v>-6.288528475207906</v>
      </c>
      <c r="I82" s="9">
        <f t="shared" si="13"/>
        <v>-9.731892842590945E-09</v>
      </c>
      <c r="J82" s="3">
        <f t="shared" si="14"/>
        <v>-6.288498335548116</v>
      </c>
      <c r="K82" s="1">
        <f>0</f>
        <v>0</v>
      </c>
      <c r="L82" s="10">
        <f t="shared" si="15"/>
        <v>0.44420015163002347</v>
      </c>
      <c r="N82" s="9">
        <f t="shared" si="1"/>
        <v>0.00010212013004203877</v>
      </c>
      <c r="O82" s="9">
        <f t="shared" si="2"/>
        <v>0.0001021201305194472</v>
      </c>
      <c r="P82" s="9">
        <f t="shared" si="3"/>
        <v>0.00010212013147426288</v>
      </c>
      <c r="Q82" s="9">
        <f t="shared" si="4"/>
        <v>-4.900133827145526E-09</v>
      </c>
      <c r="S82" s="10">
        <f t="shared" si="21"/>
        <v>0.037244700001505274</v>
      </c>
      <c r="T82" s="10">
        <f t="shared" si="21"/>
        <v>0.03724469997758815</v>
      </c>
      <c r="U82" s="10">
        <f t="shared" si="21"/>
        <v>0.037244699905836835</v>
      </c>
      <c r="V82" s="10">
        <f t="shared" si="21"/>
        <v>129.42523087731263</v>
      </c>
      <c r="W82" s="3">
        <f>0</f>
        <v>0</v>
      </c>
      <c r="Y82" s="3">
        <f t="shared" si="16"/>
        <v>5193.1482308284885</v>
      </c>
      <c r="Z82" s="3">
        <f t="shared" si="17"/>
        <v>5193.148242874384</v>
      </c>
      <c r="AA82" s="3">
        <f t="shared" si="18"/>
        <v>5193.1482790120735</v>
      </c>
      <c r="AB82" s="3">
        <f t="shared" si="19"/>
        <v>-0.4944939990925583</v>
      </c>
      <c r="AC82" s="3">
        <f t="shared" si="20"/>
        <v>0</v>
      </c>
    </row>
    <row r="83" spans="1:29" ht="12.75">
      <c r="A83" s="10">
        <f t="shared" si="6"/>
        <v>0.4512509476876429</v>
      </c>
      <c r="B83" s="3">
        <f t="shared" si="0"/>
        <v>30</v>
      </c>
      <c r="C83" s="9">
        <f t="shared" si="7"/>
        <v>0.00010203661227872055</v>
      </c>
      <c r="D83" s="10">
        <f t="shared" si="8"/>
        <v>29.934101504388764</v>
      </c>
      <c r="E83" s="9">
        <f t="shared" si="9"/>
        <v>0.00010203661251905686</v>
      </c>
      <c r="F83" s="10">
        <f t="shared" si="10"/>
        <v>29.868203005884638</v>
      </c>
      <c r="G83" s="9">
        <f t="shared" si="11"/>
        <v>0.00010203661324006442</v>
      </c>
      <c r="H83" s="10">
        <f t="shared" si="12"/>
        <v>29.80230450159459</v>
      </c>
      <c r="I83" s="9">
        <f t="shared" si="13"/>
        <v>0.00010203661444174256</v>
      </c>
      <c r="J83" s="3">
        <f t="shared" si="14"/>
        <v>-6.29196173543617</v>
      </c>
      <c r="K83" s="1">
        <f>0</f>
        <v>0</v>
      </c>
      <c r="L83" s="10">
        <f t="shared" si="15"/>
        <v>0.4512509476876429</v>
      </c>
      <c r="N83" s="9">
        <f t="shared" si="1"/>
        <v>0.00010195323924499052</v>
      </c>
      <c r="O83" s="9">
        <f t="shared" si="2"/>
        <v>0.00010195323972892029</v>
      </c>
      <c r="P83" s="9">
        <f t="shared" si="3"/>
        <v>0.00010195324069677901</v>
      </c>
      <c r="Q83" s="9">
        <f t="shared" si="4"/>
        <v>0.00010195324214856534</v>
      </c>
      <c r="S83" s="10">
        <f t="shared" si="21"/>
        <v>0.037261578292500534</v>
      </c>
      <c r="T83" s="10">
        <f t="shared" si="21"/>
        <v>0.03726157826821922</v>
      </c>
      <c r="U83" s="10">
        <f t="shared" si="21"/>
        <v>0.03726157819537539</v>
      </c>
      <c r="V83" s="10">
        <f t="shared" si="21"/>
        <v>0.03726157807396909</v>
      </c>
      <c r="W83" s="3">
        <f>0</f>
        <v>0</v>
      </c>
      <c r="Y83" s="3">
        <f t="shared" si="16"/>
        <v>5184.653517632465</v>
      </c>
      <c r="Z83" s="3">
        <f t="shared" si="17"/>
        <v>5184.653529844361</v>
      </c>
      <c r="AA83" s="3">
        <f t="shared" si="18"/>
        <v>5184.65356647998</v>
      </c>
      <c r="AB83" s="3">
        <f t="shared" si="19"/>
        <v>5184.653627539286</v>
      </c>
      <c r="AC83" s="3">
        <f t="shared" si="20"/>
        <v>0</v>
      </c>
    </row>
    <row r="84" spans="1:29" ht="12.75">
      <c r="A84" s="10">
        <f t="shared" si="6"/>
        <v>0.45830174374526234</v>
      </c>
      <c r="B84" s="3">
        <f aca="true" t="shared" si="22" ref="B84:B147">$B$5</f>
        <v>30</v>
      </c>
      <c r="C84" s="9">
        <f t="shared" si="7"/>
        <v>0.0001018700104503316</v>
      </c>
      <c r="D84" s="10">
        <f t="shared" si="8"/>
        <v>29.934101333368716</v>
      </c>
      <c r="E84" s="9">
        <f t="shared" si="9"/>
        <v>0.00010187001069392223</v>
      </c>
      <c r="F84" s="10">
        <f t="shared" si="10"/>
        <v>29.868202663844826</v>
      </c>
      <c r="G84" s="9">
        <f t="shared" si="11"/>
        <v>0.0001018700114246947</v>
      </c>
      <c r="H84" s="10">
        <f t="shared" si="12"/>
        <v>29.802303988535463</v>
      </c>
      <c r="I84" s="9">
        <f t="shared" si="13"/>
        <v>0.00010187001264264756</v>
      </c>
      <c r="J84" s="3">
        <f t="shared" si="14"/>
        <v>65.76828394356515</v>
      </c>
      <c r="K84" s="1">
        <f>0</f>
        <v>0</v>
      </c>
      <c r="L84" s="10">
        <f t="shared" si="15"/>
        <v>0.45830174374526234</v>
      </c>
      <c r="N84" s="9">
        <f aca="true" t="shared" si="23" ref="N84:N147">((B84-D84)+($B$14-$B$17)*(C84+E84))/((2*$B$14))</f>
        <v>0.00010178692588858368</v>
      </c>
      <c r="O84" s="9">
        <f aca="true" t="shared" si="24" ref="O84:O147">((D84-F84)+($B$14-$B$17)*(E84+G84))/(2*$B$14)</f>
        <v>0.0001017869263790114</v>
      </c>
      <c r="P84" s="9">
        <f aca="true" t="shared" si="25" ref="P84:P147">((F84-H84)+($B$14-$B$17)*(G84+I84))/(2*$B$14)</f>
        <v>0.00010178692735986677</v>
      </c>
      <c r="Q84" s="9">
        <f aca="true" t="shared" si="26" ref="Q84:Q147">((H84-J84)+($B$14-$B$17)*(I84+K84))/(2*$B$14)</f>
        <v>5.034320122066755E-09</v>
      </c>
      <c r="S84" s="10">
        <f t="shared" si="21"/>
        <v>0.03727842209721676</v>
      </c>
      <c r="T84" s="10">
        <f t="shared" si="21"/>
        <v>0.037278422072571815</v>
      </c>
      <c r="U84" s="10">
        <f t="shared" si="21"/>
        <v>0.037278421998636936</v>
      </c>
      <c r="V84" s="10">
        <f t="shared" si="21"/>
        <v>0.037278421875412256</v>
      </c>
      <c r="W84" s="3">
        <f>0</f>
        <v>0</v>
      </c>
      <c r="Y84" s="3">
        <f t="shared" si="16"/>
        <v>5176.188195859127</v>
      </c>
      <c r="Z84" s="3">
        <f t="shared" si="17"/>
        <v>5176.188208236381</v>
      </c>
      <c r="AA84" s="3">
        <f t="shared" si="18"/>
        <v>5176.18824536817</v>
      </c>
      <c r="AB84" s="3">
        <f t="shared" si="19"/>
        <v>5176.188307254423</v>
      </c>
      <c r="AC84" s="3">
        <f t="shared" si="20"/>
        <v>0</v>
      </c>
    </row>
    <row r="85" spans="1:29" ht="12.75">
      <c r="A85" s="10">
        <f aca="true" t="shared" si="27" ref="A85:A148">A84+$B$11</f>
        <v>0.46535253980288177</v>
      </c>
      <c r="B85" s="3">
        <f t="shared" si="22"/>
        <v>30</v>
      </c>
      <c r="C85" s="9">
        <f aca="true" t="shared" si="28" ref="C85:C148">((B85-D84)+$B$14*E84-$B$17*(E84+N84))/$B$14</f>
        <v>0.00010170398506683745</v>
      </c>
      <c r="D85" s="10">
        <f aca="true" t="shared" si="29" ref="D85:D148">(B84+$B$14*C84-$B$17*(C84+N84)-$B$14*E85)</f>
        <v>29.9341011600523</v>
      </c>
      <c r="E85" s="9">
        <f aca="true" t="shared" si="30" ref="E85:E148">((B84-F84)+$B$14*(C84+G84)-$B$17*(C84+N84+O84+G84))/(2*$B$14)</f>
        <v>0.00010170398531367174</v>
      </c>
      <c r="F85" s="10">
        <f aca="true" t="shared" si="31" ref="F85:F148">(D84+$B$14*E84-$B$17*(E84+O84)-$B$14*G85)</f>
        <v>29.86820231721201</v>
      </c>
      <c r="G85" s="9">
        <f aca="true" t="shared" si="32" ref="G85:G148">((D84-H84)+$B$14*(E84+I84)-$B$17*(E84+O84+P84+I84))/(2*$B$14)</f>
        <v>0.00010170398605417394</v>
      </c>
      <c r="H85" s="10">
        <f aca="true" t="shared" si="33" ref="H85:H148">(F84+$B$14*G84-$B$17*(G84+P84)-$B$14*I85)</f>
        <v>65.77187231001255</v>
      </c>
      <c r="I85" s="9">
        <f aca="true" t="shared" si="34" ref="I85:I148">((F84-J84)+$B$14*(G84+K84)-$B$17*(G84+P84+Q84+K84))/(2*$B$14)</f>
        <v>1.0136388444825933E-08</v>
      </c>
      <c r="J85" s="3">
        <f aca="true" t="shared" si="35" ref="J85:J148">H84+$B$14*I84-$B$17*(I84+Q84)</f>
        <v>65.77184218592389</v>
      </c>
      <c r="K85" s="1">
        <f>0</f>
        <v>0</v>
      </c>
      <c r="L85" s="10">
        <f aca="true" t="shared" si="36" ref="L85:L148">L84+$B$11</f>
        <v>0.46535253980288177</v>
      </c>
      <c r="N85" s="9">
        <f t="shared" si="23"/>
        <v>0.00010162118798303706</v>
      </c>
      <c r="O85" s="9">
        <f t="shared" si="24"/>
        <v>0.00010162118847994023</v>
      </c>
      <c r="P85" s="9">
        <f t="shared" si="25"/>
        <v>1.5306025284582122E-08</v>
      </c>
      <c r="Q85" s="9">
        <f t="shared" si="26"/>
        <v>5.102009719048337E-09</v>
      </c>
      <c r="S85" s="10">
        <f t="shared" si="21"/>
        <v>0.0372952312726175</v>
      </c>
      <c r="T85" s="10">
        <f t="shared" si="21"/>
        <v>0.037295231247609355</v>
      </c>
      <c r="U85" s="10">
        <f t="shared" si="21"/>
        <v>0.037295231172584986</v>
      </c>
      <c r="V85" s="10">
        <f t="shared" si="21"/>
        <v>124.26047846149103</v>
      </c>
      <c r="W85" s="3">
        <f>0</f>
        <v>0</v>
      </c>
      <c r="Y85" s="3">
        <f aca="true" t="shared" si="37" ref="Y85:Y148">4*C85/(3.1415927*$B$6*0.000001139)</f>
        <v>5167.752164229638</v>
      </c>
      <c r="Z85" s="3">
        <f aca="true" t="shared" si="38" ref="Z85:Z148">4*E85/(3.1415927*$B$6*0.000001139)</f>
        <v>5167.752176771707</v>
      </c>
      <c r="AA85" s="3">
        <f aca="true" t="shared" si="39" ref="AA85:AA148">4*G85/(3.1415927*$B$6*0.000001139)</f>
        <v>5167.752214397881</v>
      </c>
      <c r="AB85" s="3">
        <f aca="true" t="shared" si="40" ref="AB85:AB148">4*I85/(3.1415927*$B$6*0.000001139)</f>
        <v>0.5150471074343554</v>
      </c>
      <c r="AC85" s="3">
        <f aca="true" t="shared" si="41" ref="AC85:AC148">4*K85/(3.1415927*$B$6*0.000001139)</f>
        <v>0</v>
      </c>
    </row>
    <row r="86" spans="1:29" ht="12.75">
      <c r="A86" s="10">
        <f t="shared" si="27"/>
        <v>0.4724033358605012</v>
      </c>
      <c r="B86" s="3">
        <f t="shared" si="22"/>
        <v>30</v>
      </c>
      <c r="C86" s="9">
        <f t="shared" si="28"/>
        <v>0.00010153853414188871</v>
      </c>
      <c r="D86" s="10">
        <f t="shared" si="29"/>
        <v>29.934100984447447</v>
      </c>
      <c r="E86" s="9">
        <f t="shared" si="30"/>
        <v>0.00010153853439195482</v>
      </c>
      <c r="F86" s="10">
        <f t="shared" si="31"/>
        <v>65.77556876194477</v>
      </c>
      <c r="G86" s="9">
        <f t="shared" si="32"/>
        <v>2.054305132009401E-08</v>
      </c>
      <c r="H86" s="10">
        <f t="shared" si="33"/>
        <v>65.7754783938068</v>
      </c>
      <c r="I86" s="9">
        <f t="shared" si="34"/>
        <v>1.027152955751244E-08</v>
      </c>
      <c r="J86" s="3">
        <f t="shared" si="35"/>
        <v>65.77544827108669</v>
      </c>
      <c r="K86" s="1">
        <f>0</f>
        <v>0</v>
      </c>
      <c r="L86" s="10">
        <f t="shared" si="36"/>
        <v>0.4724033358605012</v>
      </c>
      <c r="N86" s="9">
        <f t="shared" si="23"/>
        <v>0.00010145602354542598</v>
      </c>
      <c r="O86" s="9">
        <f t="shared" si="24"/>
        <v>2.5847287590339783E-08</v>
      </c>
      <c r="P86" s="9">
        <f t="shared" si="25"/>
        <v>1.5508380399796455E-08</v>
      </c>
      <c r="Q86" s="9">
        <f t="shared" si="26"/>
        <v>5.1694614406994605E-09</v>
      </c>
      <c r="S86" s="10">
        <f t="shared" si="21"/>
        <v>0.03731200567579432</v>
      </c>
      <c r="T86" s="10">
        <f t="shared" si="21"/>
        <v>0.03731200565042351</v>
      </c>
      <c r="U86" s="10">
        <f t="shared" si="21"/>
        <v>61.31282341652818</v>
      </c>
      <c r="V86" s="10">
        <f t="shared" si="21"/>
        <v>122.62560030354798</v>
      </c>
      <c r="W86" s="3">
        <f>0</f>
        <v>0</v>
      </c>
      <c r="Y86" s="3">
        <f t="shared" si="37"/>
        <v>5159.345321814212</v>
      </c>
      <c r="Z86" s="3">
        <f t="shared" si="38"/>
        <v>5159.345334520496</v>
      </c>
      <c r="AA86" s="3">
        <f t="shared" si="39"/>
        <v>1.0438273175778665</v>
      </c>
      <c r="AB86" s="3">
        <f t="shared" si="40"/>
        <v>0.5219138568257695</v>
      </c>
      <c r="AC86" s="3">
        <f t="shared" si="41"/>
        <v>0</v>
      </c>
    </row>
    <row r="87" spans="1:29" ht="12.75">
      <c r="A87" s="10">
        <f t="shared" si="27"/>
        <v>0.47945413191812064</v>
      </c>
      <c r="B87" s="3">
        <f t="shared" si="22"/>
        <v>30</v>
      </c>
      <c r="C87" s="9">
        <f t="shared" si="28"/>
        <v>0.00010137365569597941</v>
      </c>
      <c r="D87" s="10">
        <f t="shared" si="29"/>
        <v>65.77937312279356</v>
      </c>
      <c r="E87" s="9">
        <f t="shared" si="30"/>
        <v>3.121855549594158E-08</v>
      </c>
      <c r="F87" s="10">
        <f t="shared" si="31"/>
        <v>65.77922251623696</v>
      </c>
      <c r="G87" s="9">
        <f t="shared" si="32"/>
        <v>2.081238349000434E-08</v>
      </c>
      <c r="H87" s="10">
        <f t="shared" si="33"/>
        <v>65.77913215225796</v>
      </c>
      <c r="I87" s="9">
        <f t="shared" si="34"/>
        <v>1.0406195692916791E-08</v>
      </c>
      <c r="J87" s="3">
        <f t="shared" si="35"/>
        <v>65.77910203092398</v>
      </c>
      <c r="K87" s="1">
        <f>0</f>
        <v>0</v>
      </c>
      <c r="L87" s="10">
        <f t="shared" si="36"/>
        <v>0.47945413191812064</v>
      </c>
      <c r="N87" s="9">
        <f t="shared" si="23"/>
        <v>3.6656676797061396E-08</v>
      </c>
      <c r="O87" s="9">
        <f t="shared" si="24"/>
        <v>2.6183360433414308E-08</v>
      </c>
      <c r="P87" s="9">
        <f t="shared" si="25"/>
        <v>1.571002420573029E-08</v>
      </c>
      <c r="Q87" s="9">
        <f t="shared" si="26"/>
        <v>5.236676059745949E-09</v>
      </c>
      <c r="S87" s="10">
        <f t="shared" si="21"/>
        <v>0.03732874516397287</v>
      </c>
      <c r="T87" s="10">
        <f t="shared" si="21"/>
        <v>40.346276693979064</v>
      </c>
      <c r="U87" s="10">
        <f t="shared" si="21"/>
        <v>60.5193767753958</v>
      </c>
      <c r="V87" s="10">
        <f t="shared" si="21"/>
        <v>121.03870763096853</v>
      </c>
      <c r="W87" s="3">
        <f>0</f>
        <v>0</v>
      </c>
      <c r="Y87" s="3">
        <f t="shared" si="37"/>
        <v>5150.967568030793</v>
      </c>
      <c r="Z87" s="3">
        <f t="shared" si="38"/>
        <v>1.586267810668904</v>
      </c>
      <c r="AA87" s="3">
        <f t="shared" si="39"/>
        <v>1.0575125424295386</v>
      </c>
      <c r="AB87" s="3">
        <f t="shared" si="40"/>
        <v>0.5287564718150144</v>
      </c>
      <c r="AC87" s="3">
        <f t="shared" si="41"/>
        <v>0</v>
      </c>
    </row>
    <row r="88" spans="1:29" ht="12.75">
      <c r="A88" s="10">
        <f t="shared" si="27"/>
        <v>0.4865049279757401</v>
      </c>
      <c r="B88" s="3">
        <f t="shared" si="22"/>
        <v>30</v>
      </c>
      <c r="C88" s="9">
        <f t="shared" si="28"/>
        <v>-0.00010112502480919734</v>
      </c>
      <c r="D88" s="10">
        <f t="shared" si="29"/>
        <v>65.78307437708588</v>
      </c>
      <c r="E88" s="9">
        <f t="shared" si="30"/>
        <v>3.1621133194338894E-08</v>
      </c>
      <c r="F88" s="10">
        <f t="shared" si="31"/>
        <v>65.7829237775492</v>
      </c>
      <c r="G88" s="9">
        <f t="shared" si="32"/>
        <v>2.108076878886797E-08</v>
      </c>
      <c r="H88" s="10">
        <f t="shared" si="33"/>
        <v>65.78283341778211</v>
      </c>
      <c r="I88" s="9">
        <f t="shared" si="34"/>
        <v>1.054038839237999E-08</v>
      </c>
      <c r="J88" s="3">
        <f t="shared" si="35"/>
        <v>65.78280329785237</v>
      </c>
      <c r="K88" s="1">
        <f>0</f>
        <v>0</v>
      </c>
      <c r="L88" s="10">
        <f t="shared" si="36"/>
        <v>0.4865049279757401</v>
      </c>
      <c r="N88" s="9">
        <f t="shared" si="23"/>
        <v>-0.00010104254888392879</v>
      </c>
      <c r="O88" s="9">
        <f t="shared" si="24"/>
        <v>2.651825161064553E-08</v>
      </c>
      <c r="P88" s="9">
        <f t="shared" si="25"/>
        <v>1.5910959011937427E-08</v>
      </c>
      <c r="Q88" s="9">
        <f t="shared" si="26"/>
        <v>5.3036543447616436E-09</v>
      </c>
      <c r="S88" s="10">
        <f t="shared" si="21"/>
        <v>0.037354031147794765</v>
      </c>
      <c r="T88" s="10">
        <f t="shared" si="21"/>
        <v>39.832616696073885</v>
      </c>
      <c r="U88" s="10">
        <f t="shared" si="21"/>
        <v>59.748887274487195</v>
      </c>
      <c r="V88" s="10">
        <f t="shared" si="21"/>
        <v>119.49772922373276</v>
      </c>
      <c r="W88" s="3">
        <f>0</f>
        <v>0</v>
      </c>
      <c r="Y88" s="3">
        <f t="shared" si="37"/>
        <v>-5138.334210523533</v>
      </c>
      <c r="Z88" s="3">
        <f t="shared" si="38"/>
        <v>1.6067234670603041</v>
      </c>
      <c r="AA88" s="3">
        <f t="shared" si="39"/>
        <v>1.0711496551556376</v>
      </c>
      <c r="AB88" s="3">
        <f t="shared" si="40"/>
        <v>0.5355750307202434</v>
      </c>
      <c r="AC88" s="3">
        <f t="shared" si="41"/>
        <v>0</v>
      </c>
    </row>
    <row r="89" spans="1:29" ht="12.75">
      <c r="A89" s="10">
        <f t="shared" si="27"/>
        <v>0.4935557240333595</v>
      </c>
      <c r="B89" s="3">
        <f t="shared" si="22"/>
        <v>30</v>
      </c>
      <c r="C89" s="9">
        <f t="shared" si="28"/>
        <v>-0.00010096021564569365</v>
      </c>
      <c r="D89" s="10">
        <f t="shared" si="29"/>
        <v>30.06541766087455</v>
      </c>
      <c r="E89" s="9">
        <f t="shared" si="30"/>
        <v>-0.0001009602159377667</v>
      </c>
      <c r="F89" s="10">
        <f t="shared" si="31"/>
        <v>65.78667237884203</v>
      </c>
      <c r="G89" s="9">
        <f t="shared" si="32"/>
        <v>2.1348210290555142E-08</v>
      </c>
      <c r="H89" s="10">
        <f t="shared" si="33"/>
        <v>65.78658202333993</v>
      </c>
      <c r="I89" s="9">
        <f t="shared" si="34"/>
        <v>1.0674109192696326E-08</v>
      </c>
      <c r="J89" s="3">
        <f t="shared" si="35"/>
        <v>65.78655190483165</v>
      </c>
      <c r="K89" s="1">
        <f>0</f>
        <v>0</v>
      </c>
      <c r="L89" s="10">
        <f t="shared" si="36"/>
        <v>0.4935557240333595</v>
      </c>
      <c r="N89" s="9">
        <f t="shared" si="23"/>
        <v>-0.00010087802513945738</v>
      </c>
      <c r="O89" s="9">
        <f t="shared" si="24"/>
        <v>-0.00010087802572718941</v>
      </c>
      <c r="P89" s="9">
        <f t="shared" si="25"/>
        <v>1.6111187119560902E-08</v>
      </c>
      <c r="Q89" s="9">
        <f t="shared" si="26"/>
        <v>5.370397064039734E-09</v>
      </c>
      <c r="S89" s="10">
        <f t="shared" si="21"/>
        <v>0.03737082101024122</v>
      </c>
      <c r="T89" s="10">
        <f t="shared" si="21"/>
        <v>0.03737082098046628</v>
      </c>
      <c r="U89" s="10">
        <f t="shared" si="21"/>
        <v>59.00037805899121</v>
      </c>
      <c r="V89" s="10">
        <f t="shared" si="21"/>
        <v>118.0007113743448</v>
      </c>
      <c r="W89" s="3">
        <f>0</f>
        <v>0</v>
      </c>
      <c r="Y89" s="3">
        <f t="shared" si="37"/>
        <v>-5129.959977096776</v>
      </c>
      <c r="Z89" s="3">
        <f t="shared" si="38"/>
        <v>-5129.959991937503</v>
      </c>
      <c r="AA89" s="3">
        <f t="shared" si="39"/>
        <v>1.0847388119447294</v>
      </c>
      <c r="AB89" s="3">
        <f t="shared" si="40"/>
        <v>0.5423696116285838</v>
      </c>
      <c r="AC89" s="3">
        <f t="shared" si="41"/>
        <v>0</v>
      </c>
    </row>
    <row r="90" spans="1:29" ht="12.75">
      <c r="A90" s="10">
        <f t="shared" si="27"/>
        <v>0.500606520090979</v>
      </c>
      <c r="B90" s="3">
        <f t="shared" si="22"/>
        <v>30</v>
      </c>
      <c r="C90" s="9">
        <f t="shared" si="28"/>
        <v>-0.0001007959768264669</v>
      </c>
      <c r="D90" s="10">
        <f t="shared" si="29"/>
        <v>30.06541786857817</v>
      </c>
      <c r="E90" s="9">
        <f t="shared" si="30"/>
        <v>-0.00010079597712212277</v>
      </c>
      <c r="F90" s="10">
        <f t="shared" si="31"/>
        <v>30.130835740408017</v>
      </c>
      <c r="G90" s="9">
        <f t="shared" si="32"/>
        <v>-0.00010079597800909056</v>
      </c>
      <c r="H90" s="10">
        <f t="shared" si="33"/>
        <v>65.79037780243374</v>
      </c>
      <c r="I90" s="9">
        <f t="shared" si="34"/>
        <v>1.0807359626511346E-08</v>
      </c>
      <c r="J90" s="3">
        <f t="shared" si="35"/>
        <v>65.7903476853647</v>
      </c>
      <c r="K90" s="1">
        <f>0</f>
        <v>0</v>
      </c>
      <c r="L90" s="10">
        <f t="shared" si="36"/>
        <v>0.500606520090979</v>
      </c>
      <c r="N90" s="9">
        <f t="shared" si="23"/>
        <v>-0.0001007140707561216</v>
      </c>
      <c r="O90" s="9">
        <f t="shared" si="24"/>
        <v>-0.00010071407135100704</v>
      </c>
      <c r="P90" s="9">
        <f t="shared" si="25"/>
        <v>-0.00010071407254077639</v>
      </c>
      <c r="Q90" s="9">
        <f t="shared" si="26"/>
        <v>5.436904981833941E-09</v>
      </c>
      <c r="S90" s="10">
        <f t="shared" si="21"/>
        <v>0.0373875753414388</v>
      </c>
      <c r="T90" s="10">
        <f t="shared" si="21"/>
        <v>0.03738757531125813</v>
      </c>
      <c r="U90" s="10">
        <f t="shared" si="21"/>
        <v>0.03738757522071614</v>
      </c>
      <c r="V90" s="10">
        <f t="shared" si="21"/>
        <v>116.54580966620313</v>
      </c>
      <c r="W90" s="3">
        <f>0</f>
        <v>0</v>
      </c>
      <c r="Y90" s="3">
        <f t="shared" si="37"/>
        <v>-5121.614723831117</v>
      </c>
      <c r="Z90" s="3">
        <f t="shared" si="38"/>
        <v>-5121.614738853894</v>
      </c>
      <c r="AA90" s="3">
        <f t="shared" si="39"/>
        <v>-5121.614783922233</v>
      </c>
      <c r="AB90" s="3">
        <f t="shared" si="40"/>
        <v>0.549140292416358</v>
      </c>
      <c r="AC90" s="3">
        <f t="shared" si="41"/>
        <v>0</v>
      </c>
    </row>
    <row r="91" spans="1:29" ht="12.75">
      <c r="A91" s="10">
        <f t="shared" si="27"/>
        <v>0.5076573161485983</v>
      </c>
      <c r="B91" s="3">
        <f t="shared" si="22"/>
        <v>30</v>
      </c>
      <c r="C91" s="9">
        <f t="shared" si="28"/>
        <v>-0.00010063230638693525</v>
      </c>
      <c r="D91" s="10">
        <f t="shared" si="29"/>
        <v>30.065418078809792</v>
      </c>
      <c r="E91" s="9">
        <f t="shared" si="30"/>
        <v>-0.00010063230668616172</v>
      </c>
      <c r="F91" s="10">
        <f t="shared" si="31"/>
        <v>30.130836160870732</v>
      </c>
      <c r="G91" s="9">
        <f t="shared" si="32"/>
        <v>-0.00010063230758383948</v>
      </c>
      <c r="H91" s="10">
        <f t="shared" si="33"/>
        <v>30.19625424943419</v>
      </c>
      <c r="I91" s="9">
        <f t="shared" si="34"/>
        <v>-0.00010063230907996782</v>
      </c>
      <c r="J91" s="3">
        <f t="shared" si="35"/>
        <v>65.79419047349451</v>
      </c>
      <c r="K91" s="1">
        <f>0</f>
        <v>0</v>
      </c>
      <c r="L91" s="10">
        <f t="shared" si="36"/>
        <v>0.5076573161485983</v>
      </c>
      <c r="N91" s="9">
        <f t="shared" si="23"/>
        <v>-0.00010055068377272616</v>
      </c>
      <c r="O91" s="9">
        <f t="shared" si="24"/>
        <v>-0.00010055068437473878</v>
      </c>
      <c r="P91" s="9">
        <f t="shared" si="25"/>
        <v>-0.00010055068557876317</v>
      </c>
      <c r="Q91" s="9">
        <f t="shared" si="26"/>
        <v>-0.00010055068738479756</v>
      </c>
      <c r="S91" s="10">
        <f t="shared" si="21"/>
        <v>0.03740429399420074</v>
      </c>
      <c r="T91" s="10">
        <f t="shared" si="21"/>
        <v>0.03740429396361499</v>
      </c>
      <c r="U91" s="10">
        <f t="shared" si="21"/>
        <v>0.037404293871857924</v>
      </c>
      <c r="V91" s="10">
        <f t="shared" si="21"/>
        <v>0.03740429371892958</v>
      </c>
      <c r="W91" s="3">
        <f>0</f>
        <v>0</v>
      </c>
      <c r="Y91" s="3">
        <f t="shared" si="37"/>
        <v>-5113.298350902817</v>
      </c>
      <c r="Z91" s="3">
        <f t="shared" si="38"/>
        <v>-5113.298366107022</v>
      </c>
      <c r="AA91" s="3">
        <f t="shared" si="39"/>
        <v>-5113.298411719553</v>
      </c>
      <c r="AB91" s="3">
        <f t="shared" si="40"/>
        <v>-5113.298487740374</v>
      </c>
      <c r="AC91" s="3">
        <f t="shared" si="41"/>
        <v>0</v>
      </c>
    </row>
    <row r="92" spans="1:29" ht="12.75">
      <c r="A92" s="10">
        <f t="shared" si="27"/>
        <v>0.5147081122062177</v>
      </c>
      <c r="B92" s="3">
        <f t="shared" si="22"/>
        <v>30</v>
      </c>
      <c r="C92" s="9">
        <f t="shared" si="28"/>
        <v>-0.00010046920236928426</v>
      </c>
      <c r="D92" s="10">
        <f t="shared" si="29"/>
        <v>30.065418291560146</v>
      </c>
      <c r="E92" s="9">
        <f t="shared" si="30"/>
        <v>-0.00010046920267206732</v>
      </c>
      <c r="F92" s="10">
        <f t="shared" si="31"/>
        <v>30.13083658637114</v>
      </c>
      <c r="G92" s="9">
        <f t="shared" si="32"/>
        <v>-0.00010046920358041731</v>
      </c>
      <c r="H92" s="10">
        <f t="shared" si="33"/>
        <v>30.19625488768404</v>
      </c>
      <c r="I92" s="9">
        <f t="shared" si="34"/>
        <v>-0.00010046920509433238</v>
      </c>
      <c r="J92" s="3">
        <f t="shared" si="35"/>
        <v>-5.274733706303448</v>
      </c>
      <c r="K92" s="1">
        <f>0</f>
        <v>0</v>
      </c>
      <c r="L92" s="10">
        <f t="shared" si="36"/>
        <v>0.5147081122062177</v>
      </c>
      <c r="N92" s="9">
        <f t="shared" si="23"/>
        <v>-0.00010038786223482976</v>
      </c>
      <c r="O92" s="9">
        <f t="shared" si="24"/>
        <v>-0.00010038786284394404</v>
      </c>
      <c r="P92" s="9">
        <f t="shared" si="25"/>
        <v>-0.00010038786406217244</v>
      </c>
      <c r="Q92" s="9">
        <f t="shared" si="26"/>
        <v>-5.566783010309241E-09</v>
      </c>
      <c r="S92" s="10">
        <f t="shared" si="21"/>
        <v>0.03742097682147968</v>
      </c>
      <c r="T92" s="10">
        <f t="shared" si="21"/>
        <v>0.03742097679048966</v>
      </c>
      <c r="U92" s="10">
        <f t="shared" si="21"/>
        <v>0.03742097669751953</v>
      </c>
      <c r="V92" s="10">
        <f t="shared" si="21"/>
        <v>0.037420976542569505</v>
      </c>
      <c r="W92" s="3">
        <f>0</f>
        <v>0</v>
      </c>
      <c r="Y92" s="3">
        <f t="shared" si="37"/>
        <v>-5105.010758831999</v>
      </c>
      <c r="Z92" s="3">
        <f t="shared" si="38"/>
        <v>-5105.010774216921</v>
      </c>
      <c r="AA92" s="3">
        <f t="shared" si="39"/>
        <v>-5105.010820371726</v>
      </c>
      <c r="AB92" s="3">
        <f t="shared" si="40"/>
        <v>-5105.010897296321</v>
      </c>
      <c r="AC92" s="3">
        <f t="shared" si="41"/>
        <v>0</v>
      </c>
    </row>
    <row r="93" spans="1:29" ht="12.75">
      <c r="A93" s="10">
        <f t="shared" si="27"/>
        <v>0.5217589082638371</v>
      </c>
      <c r="B93" s="3">
        <f t="shared" si="22"/>
        <v>30</v>
      </c>
      <c r="C93" s="9">
        <f t="shared" si="28"/>
        <v>-0.00010030666282243984</v>
      </c>
      <c r="D93" s="10">
        <f t="shared" si="29"/>
        <v>30.065418506820215</v>
      </c>
      <c r="E93" s="9">
        <f t="shared" si="30"/>
        <v>-0.00010030666312876799</v>
      </c>
      <c r="F93" s="10">
        <f t="shared" si="31"/>
        <v>30.13083701689122</v>
      </c>
      <c r="G93" s="9">
        <f t="shared" si="32"/>
        <v>-0.00010030666404775149</v>
      </c>
      <c r="H93" s="10">
        <f t="shared" si="33"/>
        <v>-5.2786983914783345</v>
      </c>
      <c r="I93" s="9">
        <f t="shared" si="34"/>
        <v>-1.1199402742280544E-08</v>
      </c>
      <c r="J93" s="3">
        <f t="shared" si="35"/>
        <v>-5.278668291834143</v>
      </c>
      <c r="K93" s="1">
        <f>0</f>
        <v>0</v>
      </c>
      <c r="L93" s="10">
        <f t="shared" si="36"/>
        <v>0.5217589082638371</v>
      </c>
      <c r="N93" s="9">
        <f t="shared" si="23"/>
        <v>-0.00010022560419472223</v>
      </c>
      <c r="O93" s="9">
        <f t="shared" si="24"/>
        <v>-0.00010022560481091348</v>
      </c>
      <c r="P93" s="9">
        <f t="shared" si="25"/>
        <v>-1.6897684079108436E-08</v>
      </c>
      <c r="Q93" s="9">
        <f t="shared" si="26"/>
        <v>-5.632562781731553E-09</v>
      </c>
      <c r="S93" s="10">
        <f t="shared" si="21"/>
        <v>0.03743762367637392</v>
      </c>
      <c r="T93" s="10">
        <f t="shared" si="21"/>
        <v>0.03743762364498023</v>
      </c>
      <c r="U93" s="10">
        <f t="shared" si="21"/>
        <v>0.037437623550799264</v>
      </c>
      <c r="V93" s="10">
        <f t="shared" si="21"/>
        <v>112.46604011037793</v>
      </c>
      <c r="W93" s="3">
        <f>0</f>
        <v>0</v>
      </c>
      <c r="Y93" s="3">
        <f t="shared" si="37"/>
        <v>-5096.751848481277</v>
      </c>
      <c r="Z93" s="3">
        <f t="shared" si="38"/>
        <v>-5096.75186404633</v>
      </c>
      <c r="AA93" s="3">
        <f t="shared" si="39"/>
        <v>-5096.751910741443</v>
      </c>
      <c r="AB93" s="3">
        <f t="shared" si="40"/>
        <v>-0.5690606687777775</v>
      </c>
      <c r="AC93" s="3">
        <f t="shared" si="41"/>
        <v>0</v>
      </c>
    </row>
    <row r="94" spans="1:29" ht="12.75">
      <c r="A94" s="10">
        <f t="shared" si="27"/>
        <v>0.5288097043214565</v>
      </c>
      <c r="B94" s="3">
        <f t="shared" si="22"/>
        <v>30</v>
      </c>
      <c r="C94" s="9">
        <f t="shared" si="28"/>
        <v>-0.00010014468580204999</v>
      </c>
      <c r="D94" s="10">
        <f t="shared" si="29"/>
        <v>30.065418724581285</v>
      </c>
      <c r="E94" s="9">
        <f t="shared" si="30"/>
        <v>-0.00010014468611191005</v>
      </c>
      <c r="F94" s="10">
        <f t="shared" si="31"/>
        <v>-5.282769762833874</v>
      </c>
      <c r="G94" s="9">
        <f t="shared" si="32"/>
        <v>-2.2661452257190482E-08</v>
      </c>
      <c r="H94" s="10">
        <f t="shared" si="33"/>
        <v>-5.2826794684464895</v>
      </c>
      <c r="I94" s="9">
        <f t="shared" si="34"/>
        <v>-1.1330730418832056E-08</v>
      </c>
      <c r="J94" s="3">
        <f t="shared" si="35"/>
        <v>-5.282649370309927</v>
      </c>
      <c r="K94" s="1">
        <f>0</f>
        <v>0</v>
      </c>
      <c r="L94" s="10">
        <f t="shared" si="36"/>
        <v>0.5288097043214565</v>
      </c>
      <c r="N94" s="9">
        <f t="shared" si="23"/>
        <v>-0.00010006390771140228</v>
      </c>
      <c r="O94" s="9">
        <f t="shared" si="24"/>
        <v>-2.8490532863740566E-08</v>
      </c>
      <c r="P94" s="9">
        <f t="shared" si="25"/>
        <v>-1.709432834796806E-08</v>
      </c>
      <c r="Q94" s="9">
        <f t="shared" si="26"/>
        <v>-5.698110887436792E-09</v>
      </c>
      <c r="S94" s="10">
        <f t="shared" si="21"/>
        <v>0.03745423441213342</v>
      </c>
      <c r="T94" s="10">
        <f t="shared" si="21"/>
        <v>0.03745423438033684</v>
      </c>
      <c r="U94" s="10">
        <f t="shared" si="21"/>
        <v>55.58127801036862</v>
      </c>
      <c r="V94" s="10">
        <f t="shared" si="21"/>
        <v>111.16251393045069</v>
      </c>
      <c r="W94" s="3">
        <f>0</f>
        <v>0</v>
      </c>
      <c r="Y94" s="3">
        <f t="shared" si="37"/>
        <v>-5088.521521054825</v>
      </c>
      <c r="Z94" s="3">
        <f t="shared" si="38"/>
        <v>-5088.5215367993405</v>
      </c>
      <c r="AA94" s="3">
        <f t="shared" si="39"/>
        <v>-1.1514668660202607</v>
      </c>
      <c r="AB94" s="3">
        <f t="shared" si="40"/>
        <v>-0.5757336510043474</v>
      </c>
      <c r="AC94" s="3">
        <f t="shared" si="41"/>
        <v>0</v>
      </c>
    </row>
    <row r="95" spans="1:29" ht="12.75">
      <c r="A95" s="10">
        <f t="shared" si="27"/>
        <v>0.5358605003790758</v>
      </c>
      <c r="B95" s="3">
        <f t="shared" si="22"/>
        <v>30</v>
      </c>
      <c r="C95" s="9">
        <f t="shared" si="28"/>
        <v>-9.998326937045821E-05</v>
      </c>
      <c r="D95" s="10">
        <f t="shared" si="29"/>
        <v>-5.2869476473610675</v>
      </c>
      <c r="E95" s="9">
        <f t="shared" si="30"/>
        <v>-3.438475183851448E-08</v>
      </c>
      <c r="F95" s="10">
        <f t="shared" si="31"/>
        <v>-5.286797164414773</v>
      </c>
      <c r="G95" s="9">
        <f t="shared" si="32"/>
        <v>-2.2923182356129736E-08</v>
      </c>
      <c r="H95" s="10">
        <f t="shared" si="33"/>
        <v>-5.286706874602051</v>
      </c>
      <c r="I95" s="9">
        <f t="shared" si="34"/>
        <v>-1.1461595517334535E-08</v>
      </c>
      <c r="J95" s="3">
        <f t="shared" si="35"/>
        <v>-5.286676777990171</v>
      </c>
      <c r="K95" s="1">
        <f>0</f>
        <v>0</v>
      </c>
      <c r="L95" s="10">
        <f t="shared" si="36"/>
        <v>0.5358605003790758</v>
      </c>
      <c r="N95" s="9">
        <f t="shared" si="23"/>
        <v>-4.03439354715052E-08</v>
      </c>
      <c r="O95" s="9">
        <f t="shared" si="24"/>
        <v>-2.881711858238456E-08</v>
      </c>
      <c r="P95" s="9">
        <f t="shared" si="25"/>
        <v>-1.7290279876291666E-08</v>
      </c>
      <c r="Q95" s="9">
        <f t="shared" si="26"/>
        <v>-5.763428080150278E-09</v>
      </c>
      <c r="S95" s="10">
        <f t="shared" si="21"/>
        <v>0.0374708088821664</v>
      </c>
      <c r="T95" s="10">
        <f t="shared" si="21"/>
        <v>36.631134752433226</v>
      </c>
      <c r="U95" s="10">
        <f t="shared" si="21"/>
        <v>54.94666745905772</v>
      </c>
      <c r="V95" s="10">
        <f t="shared" si="21"/>
        <v>109.89329331336553</v>
      </c>
      <c r="W95" s="3">
        <f>0</f>
        <v>0</v>
      </c>
      <c r="Y95" s="3">
        <f t="shared" si="37"/>
        <v>-5080.319678097025</v>
      </c>
      <c r="Z95" s="3">
        <f t="shared" si="38"/>
        <v>-1.747147622713184</v>
      </c>
      <c r="AA95" s="3">
        <f t="shared" si="39"/>
        <v>-1.1647658167383521</v>
      </c>
      <c r="AB95" s="3">
        <f t="shared" si="40"/>
        <v>-0.5823831288548355</v>
      </c>
      <c r="AC95" s="3">
        <f t="shared" si="41"/>
        <v>0</v>
      </c>
    </row>
    <row r="96" spans="1:29" ht="12.75">
      <c r="A96" s="10">
        <f t="shared" si="27"/>
        <v>0.5429112964366952</v>
      </c>
      <c r="B96" s="3">
        <f t="shared" si="22"/>
        <v>30</v>
      </c>
      <c r="C96" s="9">
        <f t="shared" si="28"/>
        <v>9.972967577587587E-05</v>
      </c>
      <c r="D96" s="10">
        <f t="shared" si="29"/>
        <v>-5.2910212071587885</v>
      </c>
      <c r="E96" s="9">
        <f t="shared" si="30"/>
        <v>-3.477596351556479E-08</v>
      </c>
      <c r="F96" s="10">
        <f t="shared" si="31"/>
        <v>-5.290870731922577</v>
      </c>
      <c r="G96" s="9">
        <f t="shared" si="32"/>
        <v>-2.3183990302528016E-08</v>
      </c>
      <c r="H96" s="10">
        <f t="shared" si="33"/>
        <v>-5.290780446735858</v>
      </c>
      <c r="I96" s="9">
        <f t="shared" si="34"/>
        <v>-1.1591999539056167E-08</v>
      </c>
      <c r="J96" s="3">
        <f t="shared" si="35"/>
        <v>-5.290750351666266</v>
      </c>
      <c r="K96" s="1">
        <f>0</f>
        <v>0</v>
      </c>
      <c r="L96" s="10">
        <f t="shared" si="36"/>
        <v>0.5429112964366952</v>
      </c>
      <c r="N96" s="9">
        <f t="shared" si="23"/>
        <v>9.964893563690334E-05</v>
      </c>
      <c r="O96" s="9">
        <f t="shared" si="24"/>
        <v>-2.9142553483531717E-08</v>
      </c>
      <c r="P96" s="9">
        <f t="shared" si="25"/>
        <v>-1.7485540913902262E-08</v>
      </c>
      <c r="Q96" s="9">
        <f t="shared" si="26"/>
        <v>-5.828515108427787E-09</v>
      </c>
      <c r="S96" s="10">
        <f t="shared" si="21"/>
        <v>0.037496890720605344</v>
      </c>
      <c r="T96" s="10">
        <f t="shared" si="21"/>
        <v>36.219053354534886</v>
      </c>
      <c r="U96" s="10">
        <f t="shared" si="21"/>
        <v>54.32854575893505</v>
      </c>
      <c r="V96" s="10">
        <f t="shared" si="21"/>
        <v>108.65705038909572</v>
      </c>
      <c r="W96" s="3">
        <f>0</f>
        <v>0</v>
      </c>
      <c r="Y96" s="3">
        <f t="shared" si="37"/>
        <v>5067.434156980262</v>
      </c>
      <c r="Z96" s="3">
        <f t="shared" si="38"/>
        <v>-1.767025752261599</v>
      </c>
      <c r="AA96" s="3">
        <f t="shared" si="39"/>
        <v>-1.1780179113201157</v>
      </c>
      <c r="AB96" s="3">
        <f t="shared" si="40"/>
        <v>-0.5890091786112275</v>
      </c>
      <c r="AC96" s="3">
        <f t="shared" si="41"/>
        <v>0</v>
      </c>
    </row>
    <row r="97" spans="1:29" ht="12.75">
      <c r="A97" s="10">
        <f t="shared" si="27"/>
        <v>0.5499620924943146</v>
      </c>
      <c r="B97" s="3">
        <f t="shared" si="22"/>
        <v>30</v>
      </c>
      <c r="C97" s="9">
        <f t="shared" si="28"/>
        <v>9.956833518197646E-05</v>
      </c>
      <c r="D97" s="10">
        <f t="shared" si="29"/>
        <v>29.935062102400067</v>
      </c>
      <c r="E97" s="9">
        <f t="shared" si="30"/>
        <v>9.956833553784436E-05</v>
      </c>
      <c r="F97" s="10">
        <f t="shared" si="31"/>
        <v>-5.294990302678486</v>
      </c>
      <c r="G97" s="9">
        <f t="shared" si="32"/>
        <v>-2.344387909066827E-08</v>
      </c>
      <c r="H97" s="10">
        <f t="shared" si="33"/>
        <v>-5.294900022169295</v>
      </c>
      <c r="I97" s="9">
        <f t="shared" si="34"/>
        <v>-1.1721943981113492E-08</v>
      </c>
      <c r="J97" s="3">
        <f t="shared" si="35"/>
        <v>-5.294869928658678</v>
      </c>
      <c r="K97" s="1">
        <f>0</f>
        <v>0</v>
      </c>
      <c r="L97" s="10">
        <f t="shared" si="36"/>
        <v>0.5499620924943146</v>
      </c>
      <c r="N97" s="9">
        <f t="shared" si="23"/>
        <v>9.948787452499564E-05</v>
      </c>
      <c r="O97" s="9">
        <f t="shared" si="24"/>
        <v>9.948787524060168E-05</v>
      </c>
      <c r="P97" s="9">
        <f t="shared" si="25"/>
        <v>-1.7680113702355792E-08</v>
      </c>
      <c r="Q97" s="9">
        <f t="shared" si="26"/>
        <v>-5.893372720830775E-09</v>
      </c>
      <c r="S97" s="10">
        <f t="shared" si="21"/>
        <v>0.037513511260421226</v>
      </c>
      <c r="T97" s="10">
        <f t="shared" si="21"/>
        <v>0.03751351122373851</v>
      </c>
      <c r="U97" s="10">
        <f t="shared" si="21"/>
        <v>53.72628280304342</v>
      </c>
      <c r="V97" s="10">
        <f t="shared" si="21"/>
        <v>107.45252494424155</v>
      </c>
      <c r="W97" s="3">
        <f>0</f>
        <v>0</v>
      </c>
      <c r="Y97" s="3">
        <f t="shared" si="37"/>
        <v>5059.236167464376</v>
      </c>
      <c r="Z97" s="3">
        <f t="shared" si="38"/>
        <v>5059.236185546628</v>
      </c>
      <c r="AA97" s="3">
        <f t="shared" si="39"/>
        <v>-1.191223301910152</v>
      </c>
      <c r="AB97" s="3">
        <f t="shared" si="40"/>
        <v>-0.5956118763445567</v>
      </c>
      <c r="AC97" s="3">
        <f t="shared" si="41"/>
        <v>0</v>
      </c>
    </row>
    <row r="98" spans="1:29" ht="12.75">
      <c r="A98" s="10">
        <f t="shared" si="27"/>
        <v>0.557012888551934</v>
      </c>
      <c r="B98" s="3">
        <f t="shared" si="22"/>
        <v>30</v>
      </c>
      <c r="C98" s="9">
        <f t="shared" si="28"/>
        <v>9.940755306854408E-05</v>
      </c>
      <c r="D98" s="10">
        <f t="shared" si="29"/>
        <v>29.935061849505963</v>
      </c>
      <c r="E98" s="9">
        <f t="shared" si="30"/>
        <v>9.940755342827888E-05</v>
      </c>
      <c r="F98" s="10">
        <f t="shared" si="31"/>
        <v>29.870123695402995</v>
      </c>
      <c r="G98" s="9">
        <f t="shared" si="32"/>
        <v>9.940755450748335E-05</v>
      </c>
      <c r="H98" s="10">
        <f t="shared" si="33"/>
        <v>-5.299065438751367</v>
      </c>
      <c r="I98" s="9">
        <f t="shared" si="34"/>
        <v>-1.1851430336510941E-08</v>
      </c>
      <c r="J98" s="3">
        <f t="shared" si="35"/>
        <v>-5.299035346816956</v>
      </c>
      <c r="K98" s="1">
        <f>0</f>
        <v>0</v>
      </c>
      <c r="L98" s="10">
        <f t="shared" si="36"/>
        <v>0.557012888551934</v>
      </c>
      <c r="N98" s="9">
        <f t="shared" si="23"/>
        <v>9.932737093122234E-05</v>
      </c>
      <c r="O98" s="9">
        <f t="shared" si="24"/>
        <v>9.932737165454889E-05</v>
      </c>
      <c r="P98" s="9">
        <f t="shared" si="25"/>
        <v>9.932737310120014E-05</v>
      </c>
      <c r="Q98" s="9">
        <f t="shared" si="26"/>
        <v>-5.958001661801587E-09</v>
      </c>
      <c r="S98" s="10">
        <f t="shared" si="21"/>
        <v>0.037530094864430374</v>
      </c>
      <c r="T98" s="10">
        <f t="shared" si="21"/>
        <v>0.03753009482730321</v>
      </c>
      <c r="U98" s="10">
        <f t="shared" si="21"/>
        <v>0.03753009471592179</v>
      </c>
      <c r="V98" s="10">
        <f t="shared" si="21"/>
        <v>106.27852016690939</v>
      </c>
      <c r="W98" s="3">
        <f>0</f>
        <v>0</v>
      </c>
      <c r="Y98" s="3">
        <f t="shared" si="37"/>
        <v>5051.066555289262</v>
      </c>
      <c r="Z98" s="3">
        <f t="shared" si="38"/>
        <v>5051.066573567999</v>
      </c>
      <c r="AA98" s="3">
        <f t="shared" si="39"/>
        <v>5051.06662840421</v>
      </c>
      <c r="AB98" s="3">
        <f t="shared" si="40"/>
        <v>-0.6021912979169132</v>
      </c>
      <c r="AC98" s="3">
        <f t="shared" si="41"/>
        <v>0</v>
      </c>
    </row>
    <row r="99" spans="1:29" ht="12.75">
      <c r="A99" s="10">
        <f t="shared" si="27"/>
        <v>0.5640636846095534</v>
      </c>
      <c r="B99" s="3">
        <f t="shared" si="22"/>
        <v>30</v>
      </c>
      <c r="C99" s="9">
        <f t="shared" si="28"/>
        <v>9.924732751257841E-05</v>
      </c>
      <c r="D99" s="10">
        <f t="shared" si="29"/>
        <v>29.93506159388346</v>
      </c>
      <c r="E99" s="9">
        <f t="shared" si="30"/>
        <v>9.924732787616682E-05</v>
      </c>
      <c r="F99" s="10">
        <f t="shared" si="31"/>
        <v>29.8701231841586</v>
      </c>
      <c r="G99" s="9">
        <f t="shared" si="32"/>
        <v>9.924732896693017E-05</v>
      </c>
      <c r="H99" s="10">
        <f t="shared" si="33"/>
        <v>29.805184767216907</v>
      </c>
      <c r="I99" s="9">
        <f t="shared" si="34"/>
        <v>9.924733078486747E-05</v>
      </c>
      <c r="J99" s="3">
        <f t="shared" si="35"/>
        <v>-5.303246444516819</v>
      </c>
      <c r="K99" s="1">
        <f>0</f>
        <v>0</v>
      </c>
      <c r="L99" s="10">
        <f t="shared" si="36"/>
        <v>0.5640636846095534</v>
      </c>
      <c r="N99" s="9">
        <f t="shared" si="23"/>
        <v>9.916742293589673E-05</v>
      </c>
      <c r="O99" s="9">
        <f t="shared" si="24"/>
        <v>9.916742366691532E-05</v>
      </c>
      <c r="P99" s="9">
        <f t="shared" si="25"/>
        <v>9.916742512895134E-05</v>
      </c>
      <c r="Q99" s="9">
        <f t="shared" si="26"/>
        <v>9.916742732200286E-05</v>
      </c>
      <c r="S99" s="10">
        <f t="shared" si="21"/>
        <v>0.0375466413814173</v>
      </c>
      <c r="T99" s="10">
        <f t="shared" si="21"/>
        <v>0.03754664134384656</v>
      </c>
      <c r="U99" s="10">
        <f t="shared" si="21"/>
        <v>0.03754664123113453</v>
      </c>
      <c r="V99" s="10">
        <f t="shared" si="21"/>
        <v>0.037546641043281336</v>
      </c>
      <c r="W99" s="3">
        <f>0</f>
        <v>0</v>
      </c>
      <c r="Y99" s="3">
        <f t="shared" si="37"/>
        <v>5042.92522274401</v>
      </c>
      <c r="Z99" s="3">
        <f t="shared" si="38"/>
        <v>5042.925241218554</v>
      </c>
      <c r="AA99" s="3">
        <f t="shared" si="39"/>
        <v>5042.925296642093</v>
      </c>
      <c r="AB99" s="3">
        <f t="shared" si="40"/>
        <v>5042.925389014574</v>
      </c>
      <c r="AC99" s="3">
        <f t="shared" si="41"/>
        <v>0</v>
      </c>
    </row>
    <row r="100" spans="1:29" ht="12.75">
      <c r="A100" s="10">
        <f t="shared" si="27"/>
        <v>0.5711144806671727</v>
      </c>
      <c r="B100" s="3">
        <f t="shared" si="22"/>
        <v>30</v>
      </c>
      <c r="C100" s="9">
        <f t="shared" si="28"/>
        <v>9.908765659770058E-05</v>
      </c>
      <c r="D100" s="10">
        <f t="shared" si="29"/>
        <v>29.935061335542578</v>
      </c>
      <c r="E100" s="9">
        <f t="shared" si="30"/>
        <v>9.908765696512744E-05</v>
      </c>
      <c r="F100" s="10">
        <f t="shared" si="31"/>
        <v>29.87012266747727</v>
      </c>
      <c r="G100" s="9">
        <f t="shared" si="32"/>
        <v>9.90876580674087E-05</v>
      </c>
      <c r="H100" s="10">
        <f t="shared" si="33"/>
        <v>29.805183992195786</v>
      </c>
      <c r="I100" s="9">
        <f t="shared" si="34"/>
        <v>9.908765990454237E-05</v>
      </c>
      <c r="J100" s="3">
        <f t="shared" si="35"/>
        <v>64.78799367283919</v>
      </c>
      <c r="K100" s="1">
        <f>0</f>
        <v>0</v>
      </c>
      <c r="L100" s="10">
        <f t="shared" si="36"/>
        <v>0.5711144806671727</v>
      </c>
      <c r="N100" s="9">
        <f t="shared" si="23"/>
        <v>9.900802862594027E-05</v>
      </c>
      <c r="O100" s="9">
        <f t="shared" si="24"/>
        <v>9.900802936462314E-05</v>
      </c>
      <c r="P100" s="9">
        <f t="shared" si="25"/>
        <v>9.900803084198882E-05</v>
      </c>
      <c r="Q100" s="9">
        <f t="shared" si="26"/>
        <v>6.083621774695244E-09</v>
      </c>
      <c r="S100" s="10">
        <f t="shared" si="21"/>
        <v>0.037563150660331744</v>
      </c>
      <c r="T100" s="10">
        <f t="shared" si="21"/>
        <v>0.03756315062231851</v>
      </c>
      <c r="U100" s="10">
        <f t="shared" si="21"/>
        <v>0.03756315050827867</v>
      </c>
      <c r="V100" s="10">
        <f aca="true" t="shared" si="42" ref="V100:V163">(((64/ABS(AB100))^8)+9.5*(LN($E$10+5.74/(ABS(AB100)^0.9))-((2500/ABS(AB100))^6))^(-16))^0.125</f>
        <v>0.03756315031821249</v>
      </c>
      <c r="W100" s="3">
        <f>0</f>
        <v>0</v>
      </c>
      <c r="Y100" s="3">
        <f t="shared" si="37"/>
        <v>5034.812072454155</v>
      </c>
      <c r="Z100" s="3">
        <f t="shared" si="38"/>
        <v>5034.812091123737</v>
      </c>
      <c r="AA100" s="3">
        <f t="shared" si="39"/>
        <v>5034.81214713252</v>
      </c>
      <c r="AB100" s="3">
        <f t="shared" si="40"/>
        <v>5034.812240480401</v>
      </c>
      <c r="AC100" s="3">
        <f t="shared" si="41"/>
        <v>0</v>
      </c>
    </row>
    <row r="101" spans="1:29" ht="12.75">
      <c r="A101" s="10">
        <f t="shared" si="27"/>
        <v>0.5781652767247921</v>
      </c>
      <c r="B101" s="3">
        <f t="shared" si="22"/>
        <v>30</v>
      </c>
      <c r="C101" s="9">
        <f t="shared" si="28"/>
        <v>9.892853841412665E-05</v>
      </c>
      <c r="D101" s="10">
        <f t="shared" si="29"/>
        <v>29.935061074493163</v>
      </c>
      <c r="E101" s="9">
        <f t="shared" si="30"/>
        <v>9.892853878537935E-05</v>
      </c>
      <c r="F101" s="10">
        <f t="shared" si="31"/>
        <v>29.870122145378453</v>
      </c>
      <c r="G101" s="9">
        <f t="shared" si="32"/>
        <v>9.89285398991367E-05</v>
      </c>
      <c r="H101" s="10">
        <f t="shared" si="33"/>
        <v>64.79232363113144</v>
      </c>
      <c r="I101" s="9">
        <f t="shared" si="34"/>
        <v>1.2231215710603087E-08</v>
      </c>
      <c r="J101" s="3">
        <f t="shared" si="35"/>
        <v>64.79229355845797</v>
      </c>
      <c r="K101" s="1">
        <f>0</f>
        <v>0</v>
      </c>
      <c r="L101" s="10">
        <f t="shared" si="36"/>
        <v>0.5781652767247921</v>
      </c>
      <c r="N101" s="9">
        <f t="shared" si="23"/>
        <v>9.88491860948604E-05</v>
      </c>
      <c r="O101" s="9">
        <f t="shared" si="24"/>
        <v>9.8849186841181E-05</v>
      </c>
      <c r="P101" s="9">
        <f t="shared" si="25"/>
        <v>1.8442611148408597E-08</v>
      </c>
      <c r="Q101" s="9">
        <f t="shared" si="26"/>
        <v>6.14753859856726E-09</v>
      </c>
      <c r="S101" s="10">
        <f aca="true" t="shared" si="43" ref="S101:V164">(((64/ABS(Y101))^8)+9.5*(LN($E$10+5.74/(ABS(Y101)^0.9))-((2500/ABS(Y101))^6))^(-16))^0.125</f>
        <v>0.03757962255029574</v>
      </c>
      <c r="T101" s="10">
        <f t="shared" si="43"/>
        <v>0.03757962251184081</v>
      </c>
      <c r="U101" s="10">
        <f t="shared" si="43"/>
        <v>0.037579622396476116</v>
      </c>
      <c r="V101" s="10">
        <f t="shared" si="42"/>
        <v>102.9785188837533</v>
      </c>
      <c r="W101" s="3">
        <f>0</f>
        <v>0</v>
      </c>
      <c r="Y101" s="3">
        <f t="shared" si="37"/>
        <v>5026.727007380333</v>
      </c>
      <c r="Z101" s="3">
        <f t="shared" si="38"/>
        <v>5026.727026244313</v>
      </c>
      <c r="AA101" s="3">
        <f t="shared" si="39"/>
        <v>5026.727082836214</v>
      </c>
      <c r="AB101" s="3">
        <f t="shared" si="40"/>
        <v>0.6214888376113278</v>
      </c>
      <c r="AC101" s="3">
        <f t="shared" si="41"/>
        <v>0</v>
      </c>
    </row>
    <row r="102" spans="1:29" ht="12.75">
      <c r="A102" s="10">
        <f t="shared" si="27"/>
        <v>0.5852160727824115</v>
      </c>
      <c r="B102" s="3">
        <f t="shared" si="22"/>
        <v>30</v>
      </c>
      <c r="C102" s="9">
        <f t="shared" si="28"/>
        <v>9.87699710586497E-05</v>
      </c>
      <c r="D102" s="10">
        <f t="shared" si="29"/>
        <v>29.935060810744588</v>
      </c>
      <c r="E102" s="9">
        <f t="shared" si="30"/>
        <v>9.876997143371427E-05</v>
      </c>
      <c r="F102" s="10">
        <f t="shared" si="31"/>
        <v>64.7967589043984</v>
      </c>
      <c r="G102" s="9">
        <f t="shared" si="32"/>
        <v>2.471763777310458E-08</v>
      </c>
      <c r="H102" s="10">
        <f t="shared" si="33"/>
        <v>64.79666869132723</v>
      </c>
      <c r="I102" s="9">
        <f t="shared" si="34"/>
        <v>1.235882355716423E-08</v>
      </c>
      <c r="J102" s="3">
        <f t="shared" si="35"/>
        <v>64.79663862029611</v>
      </c>
      <c r="K102" s="1">
        <f>0</f>
        <v>0</v>
      </c>
      <c r="L102" s="10">
        <f t="shared" si="36"/>
        <v>0.5852160727824115</v>
      </c>
      <c r="N102" s="9">
        <f t="shared" si="23"/>
        <v>9.86908934427289E-05</v>
      </c>
      <c r="O102" s="9">
        <f t="shared" si="24"/>
        <v>3.105612561118996E-08</v>
      </c>
      <c r="P102" s="9">
        <f t="shared" si="25"/>
        <v>1.86336847558265E-08</v>
      </c>
      <c r="Q102" s="9">
        <f t="shared" si="26"/>
        <v>6.211229816572124E-09</v>
      </c>
      <c r="S102" s="10">
        <f t="shared" si="43"/>
        <v>0.0375960569006098</v>
      </c>
      <c r="T102" s="10">
        <f t="shared" si="43"/>
        <v>0.037596056861714224</v>
      </c>
      <c r="U102" s="10">
        <f t="shared" si="43"/>
        <v>50.95763962509909</v>
      </c>
      <c r="V102" s="10">
        <f t="shared" si="42"/>
        <v>101.91524073466165</v>
      </c>
      <c r="W102" s="3">
        <f>0</f>
        <v>0</v>
      </c>
      <c r="Y102" s="3">
        <f t="shared" si="37"/>
        <v>5018.6699308173675</v>
      </c>
      <c r="Z102" s="3">
        <f t="shared" si="38"/>
        <v>5018.669949875035</v>
      </c>
      <c r="AA102" s="3">
        <f t="shared" si="39"/>
        <v>1.255945143276945</v>
      </c>
      <c r="AB102" s="3">
        <f t="shared" si="40"/>
        <v>0.6279728089601954</v>
      </c>
      <c r="AC102" s="3">
        <f t="shared" si="41"/>
        <v>0</v>
      </c>
    </row>
    <row r="103" spans="1:29" ht="12.75">
      <c r="A103" s="10">
        <f t="shared" si="27"/>
        <v>0.5922668688400309</v>
      </c>
      <c r="B103" s="3">
        <f t="shared" si="22"/>
        <v>30</v>
      </c>
      <c r="C103" s="9">
        <f t="shared" si="28"/>
        <v>9.861195263461459E-05</v>
      </c>
      <c r="D103" s="10">
        <f t="shared" si="29"/>
        <v>64.80129932311074</v>
      </c>
      <c r="E103" s="9">
        <f t="shared" si="30"/>
        <v>3.7457905032756554E-08</v>
      </c>
      <c r="F103" s="10">
        <f t="shared" si="31"/>
        <v>64.8011489763623</v>
      </c>
      <c r="G103" s="9">
        <f t="shared" si="32"/>
        <v>2.497195241561229E-08</v>
      </c>
      <c r="H103" s="10">
        <f t="shared" si="33"/>
        <v>64.80105876826836</v>
      </c>
      <c r="I103" s="9">
        <f t="shared" si="34"/>
        <v>1.2485980926041797E-08</v>
      </c>
      <c r="J103" s="3">
        <f t="shared" si="35"/>
        <v>64.80102869889605</v>
      </c>
      <c r="K103" s="1">
        <f>0</f>
        <v>0</v>
      </c>
      <c r="L103" s="10">
        <f t="shared" si="36"/>
        <v>0.5922668688400309</v>
      </c>
      <c r="N103" s="9">
        <f t="shared" si="23"/>
        <v>4.392280674935722E-08</v>
      </c>
      <c r="O103" s="9">
        <f t="shared" si="24"/>
        <v>3.1373457100697205E-08</v>
      </c>
      <c r="P103" s="9">
        <f t="shared" si="25"/>
        <v>1.882408374384123E-08</v>
      </c>
      <c r="Q103" s="9">
        <f t="shared" si="26"/>
        <v>6.274696162145855E-09</v>
      </c>
      <c r="S103" s="10">
        <f t="shared" si="43"/>
        <v>0.03761245356076006</v>
      </c>
      <c r="T103" s="10">
        <f t="shared" si="43"/>
        <v>33.625812146304874</v>
      </c>
      <c r="U103" s="10">
        <f t="shared" si="43"/>
        <v>50.43868645361252</v>
      </c>
      <c r="V103" s="10">
        <f t="shared" si="42"/>
        <v>100.87733478741526</v>
      </c>
      <c r="W103" s="3">
        <f>0</f>
        <v>0</v>
      </c>
      <c r="Y103" s="3">
        <f t="shared" si="37"/>
        <v>5010.640746392992</v>
      </c>
      <c r="Z103" s="3">
        <f t="shared" si="38"/>
        <v>1.9032997544130077</v>
      </c>
      <c r="AA103" s="3">
        <f t="shared" si="39"/>
        <v>1.2688673020630616</v>
      </c>
      <c r="AB103" s="3">
        <f t="shared" si="40"/>
        <v>0.6344338907730953</v>
      </c>
      <c r="AC103" s="3">
        <f t="shared" si="41"/>
        <v>0</v>
      </c>
    </row>
    <row r="104" spans="1:29" ht="12.75">
      <c r="A104" s="10">
        <f t="shared" si="27"/>
        <v>0.5993176648976503</v>
      </c>
      <c r="B104" s="3">
        <f t="shared" si="22"/>
        <v>30</v>
      </c>
      <c r="C104" s="9">
        <f t="shared" si="28"/>
        <v>-9.835357992826852E-05</v>
      </c>
      <c r="D104" s="10">
        <f t="shared" si="29"/>
        <v>64.80573424445183</v>
      </c>
      <c r="E104" s="9">
        <f t="shared" si="30"/>
        <v>3.783802971627913E-08</v>
      </c>
      <c r="F104" s="10">
        <f t="shared" si="31"/>
        <v>64.80558390608182</v>
      </c>
      <c r="G104" s="9">
        <f t="shared" si="32"/>
        <v>2.5225369028111976E-08</v>
      </c>
      <c r="H104" s="10">
        <f t="shared" si="33"/>
        <v>64.80549370301492</v>
      </c>
      <c r="I104" s="9">
        <f t="shared" si="34"/>
        <v>1.2612689279497333E-08</v>
      </c>
      <c r="J104" s="3">
        <f t="shared" si="35"/>
        <v>64.80546363531863</v>
      </c>
      <c r="K104" s="1">
        <f>0</f>
        <v>0</v>
      </c>
      <c r="L104" s="10">
        <f t="shared" si="36"/>
        <v>0.5993176648976503</v>
      </c>
      <c r="N104" s="9">
        <f t="shared" si="23"/>
        <v>-9.827454340515245E-05</v>
      </c>
      <c r="O104" s="9">
        <f t="shared" si="24"/>
        <v>3.1689667877506265E-08</v>
      </c>
      <c r="P104" s="9">
        <f t="shared" si="25"/>
        <v>1.9013810303974856E-08</v>
      </c>
      <c r="Q104" s="9">
        <f t="shared" si="26"/>
        <v>6.337938364069553E-09</v>
      </c>
      <c r="S104" s="10">
        <f t="shared" si="43"/>
        <v>0.03763930431409053</v>
      </c>
      <c r="T104" s="10">
        <f t="shared" si="43"/>
        <v>33.28800382763323</v>
      </c>
      <c r="U104" s="10">
        <f t="shared" si="43"/>
        <v>49.931974300233755</v>
      </c>
      <c r="V104" s="10">
        <f t="shared" si="42"/>
        <v>99.8639108689593</v>
      </c>
      <c r="W104" s="3">
        <f>0</f>
        <v>0</v>
      </c>
      <c r="Y104" s="3">
        <f t="shared" si="37"/>
        <v>-4997.51239049307</v>
      </c>
      <c r="Z104" s="3">
        <f t="shared" si="38"/>
        <v>1.9226145349956951</v>
      </c>
      <c r="AA104" s="3">
        <f t="shared" si="39"/>
        <v>1.2817438304197073</v>
      </c>
      <c r="AB104" s="3">
        <f t="shared" si="40"/>
        <v>0.6408721573500196</v>
      </c>
      <c r="AC104" s="3">
        <f t="shared" si="41"/>
        <v>0</v>
      </c>
    </row>
    <row r="105" spans="1:29" ht="12.75">
      <c r="A105" s="10">
        <f t="shared" si="27"/>
        <v>0.6063684609552696</v>
      </c>
      <c r="B105" s="3">
        <f t="shared" si="22"/>
        <v>30</v>
      </c>
      <c r="C105" s="9">
        <f t="shared" si="28"/>
        <v>-9.819564361875048E-05</v>
      </c>
      <c r="D105" s="10">
        <f t="shared" si="29"/>
        <v>30.06445894151932</v>
      </c>
      <c r="E105" s="9">
        <f t="shared" si="30"/>
        <v>-9.819564404366481E-05</v>
      </c>
      <c r="F105" s="10">
        <f t="shared" si="31"/>
        <v>64.81006353513379</v>
      </c>
      <c r="G105" s="9">
        <f t="shared" si="32"/>
        <v>2.547789052751814E-08</v>
      </c>
      <c r="H105" s="10">
        <f t="shared" si="33"/>
        <v>64.80997333714393</v>
      </c>
      <c r="I105" s="9">
        <f t="shared" si="34"/>
        <v>1.2738950075581415E-08</v>
      </c>
      <c r="J105" s="3">
        <f t="shared" si="35"/>
        <v>64.8099432711398</v>
      </c>
      <c r="K105" s="1">
        <f>0</f>
        <v>0</v>
      </c>
      <c r="L105" s="10">
        <f t="shared" si="36"/>
        <v>0.6063684609552696</v>
      </c>
      <c r="N105" s="9">
        <f t="shared" si="23"/>
        <v>-9.811688075704879E-05</v>
      </c>
      <c r="O105" s="9">
        <f t="shared" si="24"/>
        <v>-9.811688161101201E-05</v>
      </c>
      <c r="P105" s="9">
        <f t="shared" si="25"/>
        <v>1.9202866619624136E-08</v>
      </c>
      <c r="Q105" s="9">
        <f t="shared" si="26"/>
        <v>6.400957151654082E-09</v>
      </c>
      <c r="S105" s="10">
        <f t="shared" si="43"/>
        <v>0.03765574221722747</v>
      </c>
      <c r="T105" s="10">
        <f t="shared" si="43"/>
        <v>0.0376557421729776</v>
      </c>
      <c r="U105" s="10">
        <f t="shared" si="43"/>
        <v>49.437078657088335</v>
      </c>
      <c r="V105" s="10">
        <f t="shared" si="42"/>
        <v>98.87411996691678</v>
      </c>
      <c r="W105" s="3">
        <f>0</f>
        <v>0</v>
      </c>
      <c r="Y105" s="3">
        <f t="shared" si="37"/>
        <v>-4989.487378446728</v>
      </c>
      <c r="Z105" s="3">
        <f t="shared" si="38"/>
        <v>-4989.4874000373475</v>
      </c>
      <c r="AA105" s="3">
        <f t="shared" si="39"/>
        <v>1.2945748765602603</v>
      </c>
      <c r="AB105" s="3">
        <f t="shared" si="40"/>
        <v>0.6472876827769934</v>
      </c>
      <c r="AC105" s="3">
        <f t="shared" si="41"/>
        <v>0</v>
      </c>
    </row>
    <row r="106" spans="1:29" ht="12.75">
      <c r="A106" s="10">
        <f t="shared" si="27"/>
        <v>0.613419257012889</v>
      </c>
      <c r="B106" s="3">
        <f t="shared" si="22"/>
        <v>30</v>
      </c>
      <c r="C106" s="9">
        <f t="shared" si="28"/>
        <v>-9.803825415861477E-05</v>
      </c>
      <c r="D106" s="10">
        <f t="shared" si="29"/>
        <v>30.06445924330864</v>
      </c>
      <c r="E106" s="9">
        <f t="shared" si="30"/>
        <v>-9.803825458766006E-05</v>
      </c>
      <c r="F106" s="10">
        <f t="shared" si="31"/>
        <v>30.128918490582244</v>
      </c>
      <c r="G106" s="9">
        <f t="shared" si="32"/>
        <v>-9.803825587479623E-05</v>
      </c>
      <c r="H106" s="10">
        <f t="shared" si="33"/>
        <v>64.81449751274629</v>
      </c>
      <c r="I106" s="9">
        <f t="shared" si="34"/>
        <v>1.286476476895404E-08</v>
      </c>
      <c r="J106" s="3">
        <f t="shared" si="35"/>
        <v>64.81446744845098</v>
      </c>
      <c r="K106" s="1">
        <f>0</f>
        <v>0</v>
      </c>
      <c r="L106" s="10">
        <f t="shared" si="36"/>
        <v>0.613419257012889</v>
      </c>
      <c r="N106" s="9">
        <f t="shared" si="23"/>
        <v>-9.7959764016381E-05</v>
      </c>
      <c r="O106" s="9">
        <f t="shared" si="24"/>
        <v>-9.795976487859212E-05</v>
      </c>
      <c r="P106" s="9">
        <f t="shared" si="25"/>
        <v>-9.795976660301233E-05</v>
      </c>
      <c r="Q106" s="9">
        <f t="shared" si="26"/>
        <v>6.463753250207759E-09</v>
      </c>
      <c r="S106" s="10">
        <f t="shared" si="43"/>
        <v>0.03767214170241542</v>
      </c>
      <c r="T106" s="10">
        <f t="shared" si="43"/>
        <v>0.037672141657685225</v>
      </c>
      <c r="U106" s="10">
        <f t="shared" si="43"/>
        <v>0.03767214152349464</v>
      </c>
      <c r="V106" s="10">
        <f t="shared" si="42"/>
        <v>97.90715187153845</v>
      </c>
      <c r="W106" s="3">
        <f>0</f>
        <v>0</v>
      </c>
      <c r="Y106" s="3">
        <f t="shared" si="37"/>
        <v>-4981.490152745998</v>
      </c>
      <c r="Z106" s="3">
        <f t="shared" si="38"/>
        <v>-4981.490174546518</v>
      </c>
      <c r="AA106" s="3">
        <f t="shared" si="39"/>
        <v>-4981.490239948092</v>
      </c>
      <c r="AB106" s="3">
        <f t="shared" si="40"/>
        <v>0.6536805409677614</v>
      </c>
      <c r="AC106" s="3">
        <f t="shared" si="41"/>
        <v>0</v>
      </c>
    </row>
    <row r="107" spans="1:29" ht="12.75">
      <c r="A107" s="10">
        <f t="shared" si="27"/>
        <v>0.6204700530705084</v>
      </c>
      <c r="B107" s="3">
        <f t="shared" si="22"/>
        <v>30</v>
      </c>
      <c r="C107" s="9">
        <f t="shared" si="28"/>
        <v>-9.788140966559807E-05</v>
      </c>
      <c r="D107" s="10">
        <f t="shared" si="29"/>
        <v>30.064459548012763</v>
      </c>
      <c r="E107" s="9">
        <f t="shared" si="30"/>
        <v>-9.788141009876032E-05</v>
      </c>
      <c r="F107" s="10">
        <f t="shared" si="31"/>
        <v>30.128919099989766</v>
      </c>
      <c r="G107" s="9">
        <f t="shared" si="32"/>
        <v>-9.788141139824477E-05</v>
      </c>
      <c r="H107" s="10">
        <f t="shared" si="33"/>
        <v>30.193378659895494</v>
      </c>
      <c r="I107" s="9">
        <f t="shared" si="34"/>
        <v>-9.788141356405032E-05</v>
      </c>
      <c r="J107" s="3">
        <f t="shared" si="35"/>
        <v>64.81903600985622</v>
      </c>
      <c r="K107" s="1">
        <f>0</f>
        <v>0</v>
      </c>
      <c r="L107" s="10">
        <f t="shared" si="36"/>
        <v>0.6204700530705084</v>
      </c>
      <c r="N107" s="9">
        <f t="shared" si="23"/>
        <v>-9.78031913041282E-05</v>
      </c>
      <c r="O107" s="9">
        <f t="shared" si="24"/>
        <v>-9.780319217455666E-05</v>
      </c>
      <c r="P107" s="9">
        <f t="shared" si="25"/>
        <v>-9.780319391541222E-05</v>
      </c>
      <c r="Q107" s="9">
        <f t="shared" si="26"/>
        <v>-9.780319652669265E-05</v>
      </c>
      <c r="S107" s="10">
        <f t="shared" si="43"/>
        <v>0.037688502614302524</v>
      </c>
      <c r="T107" s="10">
        <f t="shared" si="43"/>
        <v>0.03768850256909314</v>
      </c>
      <c r="U107" s="10">
        <f t="shared" si="43"/>
        <v>0.037688502433465214</v>
      </c>
      <c r="V107" s="10">
        <f t="shared" si="42"/>
        <v>0.03768850220741887</v>
      </c>
      <c r="W107" s="3">
        <f>0</f>
        <v>0</v>
      </c>
      <c r="Y107" s="3">
        <f t="shared" si="37"/>
        <v>-4973.520617749882</v>
      </c>
      <c r="Z107" s="3">
        <f t="shared" si="38"/>
        <v>-4973.520639759592</v>
      </c>
      <c r="AA107" s="3">
        <f t="shared" si="39"/>
        <v>-4973.520705788603</v>
      </c>
      <c r="AB107" s="3">
        <f t="shared" si="40"/>
        <v>-4973.5208158368605</v>
      </c>
      <c r="AC107" s="3">
        <f t="shared" si="41"/>
        <v>0</v>
      </c>
    </row>
    <row r="108" spans="1:29" ht="12.75">
      <c r="A108" s="10">
        <f t="shared" si="27"/>
        <v>0.6275208491281278</v>
      </c>
      <c r="B108" s="3">
        <f t="shared" si="22"/>
        <v>30</v>
      </c>
      <c r="C108" s="9">
        <f t="shared" si="28"/>
        <v>-9.772510826391628E-05</v>
      </c>
      <c r="D108" s="10">
        <f t="shared" si="29"/>
        <v>30.064459855620875</v>
      </c>
      <c r="E108" s="9">
        <f t="shared" si="30"/>
        <v>-9.772510870117892E-05</v>
      </c>
      <c r="F108" s="10">
        <f t="shared" si="31"/>
        <v>30.128919715205505</v>
      </c>
      <c r="G108" s="9">
        <f t="shared" si="32"/>
        <v>-9.772511001296784E-05</v>
      </c>
      <c r="H108" s="10">
        <f t="shared" si="33"/>
        <v>30.19337958271808</v>
      </c>
      <c r="I108" s="9">
        <f t="shared" si="34"/>
        <v>-9.772511219928056E-05</v>
      </c>
      <c r="J108" s="3">
        <f t="shared" si="35"/>
        <v>-4.30796987422586</v>
      </c>
      <c r="K108" s="1">
        <f>0</f>
        <v>0</v>
      </c>
      <c r="L108" s="10">
        <f t="shared" si="36"/>
        <v>0.6275208491281278</v>
      </c>
      <c r="N108" s="9">
        <f t="shared" si="23"/>
        <v>-9.764716074773489E-05</v>
      </c>
      <c r="O108" s="9">
        <f t="shared" si="24"/>
        <v>-9.76471616263509E-05</v>
      </c>
      <c r="P108" s="9">
        <f t="shared" si="25"/>
        <v>-9.76471633835828E-05</v>
      </c>
      <c r="Q108" s="9">
        <f t="shared" si="26"/>
        <v>-6.58516581696381E-09</v>
      </c>
      <c r="S108" s="10">
        <f t="shared" si="43"/>
        <v>0.03770482479773165</v>
      </c>
      <c r="T108" s="10">
        <f t="shared" si="43"/>
        <v>0.03770482475204448</v>
      </c>
      <c r="U108" s="10">
        <f t="shared" si="43"/>
        <v>0.037704824614982854</v>
      </c>
      <c r="V108" s="10">
        <f t="shared" si="42"/>
        <v>0.037704824386547056</v>
      </c>
      <c r="W108" s="3">
        <f>0</f>
        <v>0</v>
      </c>
      <c r="Y108" s="3">
        <f t="shared" si="37"/>
        <v>-4965.578678146608</v>
      </c>
      <c r="Z108" s="3">
        <f t="shared" si="38"/>
        <v>-4965.578700364665</v>
      </c>
      <c r="AA108" s="3">
        <f t="shared" si="39"/>
        <v>-4965.578767018887</v>
      </c>
      <c r="AB108" s="3">
        <f t="shared" si="40"/>
        <v>-4965.578878109149</v>
      </c>
      <c r="AC108" s="3">
        <f t="shared" si="41"/>
        <v>0</v>
      </c>
    </row>
    <row r="109" spans="1:29" ht="12.75">
      <c r="A109" s="10">
        <f t="shared" si="27"/>
        <v>0.6345716451857472</v>
      </c>
      <c r="B109" s="3">
        <f t="shared" si="22"/>
        <v>30</v>
      </c>
      <c r="C109" s="9">
        <f t="shared" si="28"/>
        <v>-9.756934808423697E-05</v>
      </c>
      <c r="D109" s="10">
        <f t="shared" si="29"/>
        <v>30.064460166122462</v>
      </c>
      <c r="E109" s="9">
        <f t="shared" si="30"/>
        <v>-9.756934852558682E-05</v>
      </c>
      <c r="F109" s="10">
        <f t="shared" si="31"/>
        <v>30.128920336208623</v>
      </c>
      <c r="G109" s="9">
        <f t="shared" si="32"/>
        <v>-9.756934984963518E-05</v>
      </c>
      <c r="H109" s="10">
        <f t="shared" si="33"/>
        <v>-4.312654292885156</v>
      </c>
      <c r="I109" s="9">
        <f t="shared" si="34"/>
        <v>-1.3232485125630722E-08</v>
      </c>
      <c r="J109" s="3">
        <f t="shared" si="35"/>
        <v>-4.312624249669021</v>
      </c>
      <c r="K109" s="1">
        <f>0</f>
        <v>0</v>
      </c>
      <c r="L109" s="10">
        <f t="shared" si="36"/>
        <v>0.6345716451857472</v>
      </c>
      <c r="N109" s="9">
        <f t="shared" si="23"/>
        <v>-9.749167048108946E-05</v>
      </c>
      <c r="O109" s="9">
        <f t="shared" si="24"/>
        <v>-9.749167136786459E-05</v>
      </c>
      <c r="P109" s="9">
        <f t="shared" si="25"/>
        <v>-1.9941791617263647E-08</v>
      </c>
      <c r="Q109" s="9">
        <f t="shared" si="26"/>
        <v>-6.647265544516639E-09</v>
      </c>
      <c r="S109" s="10">
        <f t="shared" si="43"/>
        <v>0.03772110809774813</v>
      </c>
      <c r="T109" s="10">
        <f t="shared" si="43"/>
        <v>0.03772110805158427</v>
      </c>
      <c r="U109" s="10">
        <f t="shared" si="43"/>
        <v>0.03772110791309279</v>
      </c>
      <c r="V109" s="10">
        <f t="shared" si="42"/>
        <v>95.186389107357</v>
      </c>
      <c r="W109" s="3">
        <f>0</f>
        <v>0</v>
      </c>
      <c r="Y109" s="3">
        <f t="shared" si="37"/>
        <v>-4957.6642389522185</v>
      </c>
      <c r="Z109" s="3">
        <f t="shared" si="38"/>
        <v>-4957.664261377954</v>
      </c>
      <c r="AA109" s="3">
        <f t="shared" si="39"/>
        <v>-4957.664328655099</v>
      </c>
      <c r="AB109" s="3">
        <f t="shared" si="40"/>
        <v>-0.6723650366421285</v>
      </c>
      <c r="AC109" s="3">
        <f t="shared" si="41"/>
        <v>0</v>
      </c>
    </row>
    <row r="110" spans="1:29" ht="12.75">
      <c r="A110" s="10">
        <f t="shared" si="27"/>
        <v>0.6416224412433665</v>
      </c>
      <c r="B110" s="3">
        <f t="shared" si="22"/>
        <v>30</v>
      </c>
      <c r="C110" s="9">
        <f t="shared" si="28"/>
        <v>-9.741412726366384E-05</v>
      </c>
      <c r="D110" s="10">
        <f t="shared" si="29"/>
        <v>30.064460479507463</v>
      </c>
      <c r="E110" s="9">
        <f t="shared" si="30"/>
        <v>-9.741412770908562E-05</v>
      </c>
      <c r="F110" s="10">
        <f t="shared" si="31"/>
        <v>-4.317442682764768</v>
      </c>
      <c r="G110" s="9">
        <f t="shared" si="32"/>
        <v>-2.6712919318731367E-08</v>
      </c>
      <c r="H110" s="10">
        <f t="shared" si="33"/>
        <v>-4.317352558456701</v>
      </c>
      <c r="I110" s="9">
        <f t="shared" si="34"/>
        <v>-1.3356464698201362E-08</v>
      </c>
      <c r="J110" s="3">
        <f t="shared" si="35"/>
        <v>-4.317322517013315</v>
      </c>
      <c r="K110" s="1">
        <f>0</f>
        <v>0</v>
      </c>
      <c r="L110" s="10">
        <f t="shared" si="36"/>
        <v>0.6416224412433665</v>
      </c>
      <c r="N110" s="9">
        <f t="shared" si="23"/>
        <v>-9.733671864450329E-05</v>
      </c>
      <c r="O110" s="9">
        <f t="shared" si="24"/>
        <v>-3.354570258929688E-08</v>
      </c>
      <c r="P110" s="9">
        <f t="shared" si="25"/>
        <v>-2.0127431677839013E-08</v>
      </c>
      <c r="Q110" s="9">
        <f t="shared" si="26"/>
        <v>-6.709145579728755E-09</v>
      </c>
      <c r="S110" s="10">
        <f t="shared" si="43"/>
        <v>0.03773735235960629</v>
      </c>
      <c r="T110" s="10">
        <f t="shared" si="43"/>
        <v>0.037737352312967036</v>
      </c>
      <c r="U110" s="10">
        <f t="shared" si="43"/>
        <v>47.15143496661517</v>
      </c>
      <c r="V110" s="10">
        <f t="shared" si="42"/>
        <v>94.30283435670042</v>
      </c>
      <c r="W110" s="3">
        <f>0</f>
        <v>0</v>
      </c>
      <c r="Y110" s="3">
        <f t="shared" si="37"/>
        <v>-4949.777205509791</v>
      </c>
      <c r="Z110" s="3">
        <f t="shared" si="38"/>
        <v>-4949.777228142428</v>
      </c>
      <c r="AA110" s="3">
        <f t="shared" si="39"/>
        <v>-1.357328786394607</v>
      </c>
      <c r="AB110" s="3">
        <f t="shared" si="40"/>
        <v>-0.6786646492290999</v>
      </c>
      <c r="AC110" s="3">
        <f t="shared" si="41"/>
        <v>0</v>
      </c>
    </row>
    <row r="111" spans="1:29" ht="12.75">
      <c r="A111" s="10">
        <f t="shared" si="27"/>
        <v>0.6486732373009859</v>
      </c>
      <c r="B111" s="3">
        <f t="shared" si="22"/>
        <v>30</v>
      </c>
      <c r="C111" s="9">
        <f t="shared" si="28"/>
        <v>-9.725944394571034E-05</v>
      </c>
      <c r="D111" s="10">
        <f t="shared" si="29"/>
        <v>-4.322334877737303</v>
      </c>
      <c r="E111" s="9">
        <f t="shared" si="30"/>
        <v>-4.0439976123386365E-08</v>
      </c>
      <c r="F111" s="10">
        <f t="shared" si="31"/>
        <v>-4.322184679576692</v>
      </c>
      <c r="G111" s="9">
        <f t="shared" si="32"/>
        <v>-2.6960001032165168E-08</v>
      </c>
      <c r="H111" s="10">
        <f t="shared" si="33"/>
        <v>-4.322094560635563</v>
      </c>
      <c r="I111" s="9">
        <f t="shared" si="34"/>
        <v>-1.3480005601205947E-08</v>
      </c>
      <c r="J111" s="3">
        <f t="shared" si="35"/>
        <v>-4.322064520980849</v>
      </c>
      <c r="K111" s="1">
        <f>0</f>
        <v>0</v>
      </c>
      <c r="L111" s="10">
        <f t="shared" si="36"/>
        <v>0.6486732373009859</v>
      </c>
      <c r="N111" s="9">
        <f t="shared" si="23"/>
        <v>-4.7395574947808275E-08</v>
      </c>
      <c r="O111" s="9">
        <f t="shared" si="24"/>
        <v>-3.385400764460612E-08</v>
      </c>
      <c r="P111" s="9">
        <f t="shared" si="25"/>
        <v>-2.0312414802465763E-08</v>
      </c>
      <c r="Q111" s="9">
        <f t="shared" si="26"/>
        <v>-6.770806637107538E-09</v>
      </c>
      <c r="S111" s="10">
        <f t="shared" si="43"/>
        <v>0.03775355742877704</v>
      </c>
      <c r="T111" s="10">
        <f t="shared" si="43"/>
        <v>31.146222099206504</v>
      </c>
      <c r="U111" s="10">
        <f t="shared" si="43"/>
        <v>46.719303776096496</v>
      </c>
      <c r="V111" s="10">
        <f t="shared" si="42"/>
        <v>93.43857230392528</v>
      </c>
      <c r="W111" s="3">
        <f>0</f>
        <v>0</v>
      </c>
      <c r="Y111" s="3">
        <f t="shared" si="37"/>
        <v>-4941.917483488091</v>
      </c>
      <c r="Z111" s="3">
        <f t="shared" si="38"/>
        <v>-2.054823849780179</v>
      </c>
      <c r="AA111" s="3">
        <f t="shared" si="39"/>
        <v>-1.3698834277737033</v>
      </c>
      <c r="AB111" s="3">
        <f t="shared" si="40"/>
        <v>-0.6849419722706037</v>
      </c>
      <c r="AC111" s="3">
        <f t="shared" si="41"/>
        <v>0</v>
      </c>
    </row>
    <row r="112" spans="1:29" ht="12.75">
      <c r="A112" s="10">
        <f t="shared" si="27"/>
        <v>0.6557240333586053</v>
      </c>
      <c r="B112" s="3">
        <f t="shared" si="22"/>
        <v>30</v>
      </c>
      <c r="C112" s="9">
        <f t="shared" si="28"/>
        <v>9.699647161143525E-05</v>
      </c>
      <c r="D112" s="10">
        <f t="shared" si="29"/>
        <v>-4.327120447309115</v>
      </c>
      <c r="E112" s="9">
        <f t="shared" si="30"/>
        <v>-4.080928673052697E-08</v>
      </c>
      <c r="F112" s="10">
        <f t="shared" si="31"/>
        <v>-4.326970258173926</v>
      </c>
      <c r="G112" s="9">
        <f t="shared" si="32"/>
        <v>-2.7206208255774088E-08</v>
      </c>
      <c r="H112" s="10">
        <f t="shared" si="33"/>
        <v>-4.3268801446479985</v>
      </c>
      <c r="I112" s="9">
        <f t="shared" si="34"/>
        <v>-1.3603109258761425E-08</v>
      </c>
      <c r="J112" s="3">
        <f t="shared" si="35"/>
        <v>-4.326850106798747</v>
      </c>
      <c r="K112" s="1">
        <f>0</f>
        <v>0</v>
      </c>
      <c r="L112" s="10">
        <f t="shared" si="36"/>
        <v>0.6557240333586053</v>
      </c>
      <c r="N112" s="9">
        <f t="shared" si="23"/>
        <v>9.691910709065572E-05</v>
      </c>
      <c r="O112" s="9">
        <f t="shared" si="24"/>
        <v>-3.4161221364892435E-08</v>
      </c>
      <c r="P112" s="9">
        <f t="shared" si="25"/>
        <v>-2.0496743125909908E-08</v>
      </c>
      <c r="Q112" s="9">
        <f t="shared" si="26"/>
        <v>-6.83224942625416E-09</v>
      </c>
      <c r="S112" s="10">
        <f t="shared" si="43"/>
        <v>0.037781145761443244</v>
      </c>
      <c r="T112" s="10">
        <f t="shared" si="43"/>
        <v>30.86435904510443</v>
      </c>
      <c r="U112" s="10">
        <f t="shared" si="43"/>
        <v>46.296509465198255</v>
      </c>
      <c r="V112" s="10">
        <f t="shared" si="42"/>
        <v>92.59298400579654</v>
      </c>
      <c r="W112" s="3">
        <f>0</f>
        <v>0</v>
      </c>
      <c r="Y112" s="3">
        <f t="shared" si="37"/>
        <v>4928.555412683398</v>
      </c>
      <c r="Z112" s="3">
        <f t="shared" si="38"/>
        <v>-2.0735891487807008</v>
      </c>
      <c r="AA112" s="3">
        <f t="shared" si="39"/>
        <v>-1.3823936348400028</v>
      </c>
      <c r="AB112" s="3">
        <f t="shared" si="40"/>
        <v>-0.6911970781284403</v>
      </c>
      <c r="AC112" s="3">
        <f t="shared" si="41"/>
        <v>0</v>
      </c>
    </row>
    <row r="113" spans="1:29" ht="12.75">
      <c r="A113" s="10">
        <f t="shared" si="27"/>
        <v>0.6627748294162247</v>
      </c>
      <c r="B113" s="3">
        <f t="shared" si="22"/>
        <v>30</v>
      </c>
      <c r="C113" s="9">
        <f t="shared" si="28"/>
        <v>9.68418764139516E-05</v>
      </c>
      <c r="D113" s="10">
        <f t="shared" si="29"/>
        <v>29.936019138608643</v>
      </c>
      <c r="E113" s="9">
        <f t="shared" si="30"/>
        <v>9.684187691291003E-05</v>
      </c>
      <c r="F113" s="10">
        <f t="shared" si="31"/>
        <v>-4.331799264286069</v>
      </c>
      <c r="G113" s="9">
        <f t="shared" si="32"/>
        <v>-2.7451543830544114E-08</v>
      </c>
      <c r="H113" s="10">
        <f t="shared" si="33"/>
        <v>-4.33170915622392</v>
      </c>
      <c r="I113" s="9">
        <f t="shared" si="34"/>
        <v>-1.3725777091121634E-08</v>
      </c>
      <c r="J113" s="3">
        <f t="shared" si="35"/>
        <v>-4.3316791201956795</v>
      </c>
      <c r="K113" s="1">
        <f>0</f>
        <v>0</v>
      </c>
      <c r="L113" s="10">
        <f t="shared" si="36"/>
        <v>0.6627748294162247</v>
      </c>
      <c r="N113" s="9">
        <f t="shared" si="23"/>
        <v>9.676477984829351E-05</v>
      </c>
      <c r="O113" s="9">
        <f t="shared" si="24"/>
        <v>9.676478085059005E-05</v>
      </c>
      <c r="P113" s="9">
        <f t="shared" si="25"/>
        <v>-2.068041877466209E-08</v>
      </c>
      <c r="Q113" s="9">
        <f t="shared" si="26"/>
        <v>-6.893474657822234E-09</v>
      </c>
      <c r="S113" s="10">
        <f t="shared" si="43"/>
        <v>0.03779738667681998</v>
      </c>
      <c r="T113" s="10">
        <f t="shared" si="43"/>
        <v>0.03779738662437569</v>
      </c>
      <c r="U113" s="10">
        <f t="shared" si="43"/>
        <v>45.88275565850513</v>
      </c>
      <c r="V113" s="10">
        <f t="shared" si="42"/>
        <v>91.76547671317837</v>
      </c>
      <c r="W113" s="3">
        <f>0</f>
        <v>0</v>
      </c>
      <c r="Y113" s="3">
        <f t="shared" si="37"/>
        <v>4920.700168212391</v>
      </c>
      <c r="Z113" s="3">
        <f t="shared" si="38"/>
        <v>4920.700193565315</v>
      </c>
      <c r="AA113" s="3">
        <f t="shared" si="39"/>
        <v>-1.3948595519488274</v>
      </c>
      <c r="AB113" s="3">
        <f t="shared" si="40"/>
        <v>-0.6974300389681187</v>
      </c>
      <c r="AC113" s="3">
        <f t="shared" si="41"/>
        <v>0</v>
      </c>
    </row>
    <row r="114" spans="1:29" ht="12.75">
      <c r="A114" s="10">
        <f t="shared" si="27"/>
        <v>0.669825625473844</v>
      </c>
      <c r="B114" s="3">
        <f t="shared" si="22"/>
        <v>30</v>
      </c>
      <c r="C114" s="9">
        <f t="shared" si="28"/>
        <v>9.66878166631365E-05</v>
      </c>
      <c r="D114" s="10">
        <f t="shared" si="29"/>
        <v>29.93601878439855</v>
      </c>
      <c r="E114" s="9">
        <f t="shared" si="30"/>
        <v>9.668781716647082E-05</v>
      </c>
      <c r="F114" s="10">
        <f t="shared" si="31"/>
        <v>29.872037564477438</v>
      </c>
      <c r="G114" s="9">
        <f t="shared" si="32"/>
        <v>9.668781867647415E-05</v>
      </c>
      <c r="H114" s="10">
        <f t="shared" si="33"/>
        <v>-4.336581441593593</v>
      </c>
      <c r="I114" s="9">
        <f t="shared" si="34"/>
        <v>-1.3848010515179894E-08</v>
      </c>
      <c r="J114" s="3">
        <f t="shared" si="35"/>
        <v>-4.3365514074026015</v>
      </c>
      <c r="K114" s="1">
        <f>0</f>
        <v>0</v>
      </c>
      <c r="L114" s="10">
        <f t="shared" si="36"/>
        <v>0.669825625473844</v>
      </c>
      <c r="N114" s="9">
        <f t="shared" si="23"/>
        <v>9.661098713062527E-05</v>
      </c>
      <c r="O114" s="9">
        <f t="shared" si="24"/>
        <v>9.661098814165883E-05</v>
      </c>
      <c r="P114" s="9">
        <f t="shared" si="25"/>
        <v>9.661099016372372E-05</v>
      </c>
      <c r="Q114" s="9">
        <f t="shared" si="26"/>
        <v>-6.95448303805722E-09</v>
      </c>
      <c r="S114" s="10">
        <f t="shared" si="43"/>
        <v>0.037813587609904</v>
      </c>
      <c r="T114" s="10">
        <f t="shared" si="43"/>
        <v>0.037813587556947005</v>
      </c>
      <c r="U114" s="10">
        <f t="shared" si="43"/>
        <v>0.03781358739807597</v>
      </c>
      <c r="V114" s="10">
        <f t="shared" si="42"/>
        <v>90.95548249655825</v>
      </c>
      <c r="W114" s="3">
        <f>0</f>
        <v>0</v>
      </c>
      <c r="Y114" s="3">
        <f t="shared" si="37"/>
        <v>4912.872130695746</v>
      </c>
      <c r="Z114" s="3">
        <f t="shared" si="38"/>
        <v>4912.872156271018</v>
      </c>
      <c r="AA114" s="3">
        <f t="shared" si="39"/>
        <v>4912.8722329968505</v>
      </c>
      <c r="AB114" s="3">
        <f t="shared" si="40"/>
        <v>-0.703640926784394</v>
      </c>
      <c r="AC114" s="3">
        <f t="shared" si="41"/>
        <v>0</v>
      </c>
    </row>
    <row r="115" spans="1:29" ht="12.75">
      <c r="A115" s="10">
        <f t="shared" si="27"/>
        <v>0.6768764215314634</v>
      </c>
      <c r="B115" s="3">
        <f t="shared" si="22"/>
        <v>30</v>
      </c>
      <c r="C115" s="9">
        <f t="shared" si="28"/>
        <v>9.653429051663592E-05</v>
      </c>
      <c r="D115" s="10">
        <f t="shared" si="29"/>
        <v>29.93601842710082</v>
      </c>
      <c r="E115" s="9">
        <f t="shared" si="30"/>
        <v>9.653429102433135E-05</v>
      </c>
      <c r="F115" s="10">
        <f t="shared" si="31"/>
        <v>29.87203684988274</v>
      </c>
      <c r="G115" s="9">
        <f t="shared" si="32"/>
        <v>9.653429254741513E-05</v>
      </c>
      <c r="H115" s="10">
        <f t="shared" si="33"/>
        <v>29.80805526402674</v>
      </c>
      <c r="I115" s="9">
        <f t="shared" si="34"/>
        <v>9.653429508588592E-05</v>
      </c>
      <c r="J115" s="3">
        <f t="shared" si="35"/>
        <v>-4.341466815149641</v>
      </c>
      <c r="K115" s="1">
        <f>0</f>
        <v>0</v>
      </c>
      <c r="L115" s="10">
        <f t="shared" si="36"/>
        <v>0.6768764215314634</v>
      </c>
      <c r="N115" s="9">
        <f t="shared" si="23"/>
        <v>9.645772709846964E-05</v>
      </c>
      <c r="O115" s="9">
        <f t="shared" si="24"/>
        <v>9.645772811820782E-05</v>
      </c>
      <c r="P115" s="9">
        <f t="shared" si="25"/>
        <v>9.645773015768242E-05</v>
      </c>
      <c r="Q115" s="9">
        <f t="shared" si="26"/>
        <v>9.645773321689093E-05</v>
      </c>
      <c r="S115" s="10">
        <f t="shared" si="43"/>
        <v>0.0378297484011122</v>
      </c>
      <c r="T115" s="10">
        <f t="shared" si="43"/>
        <v>0.037829748347643966</v>
      </c>
      <c r="U115" s="10">
        <f t="shared" si="43"/>
        <v>0.037829748187239436</v>
      </c>
      <c r="V115" s="10">
        <f t="shared" si="42"/>
        <v>0.03782974791989883</v>
      </c>
      <c r="W115" s="3">
        <f>0</f>
        <v>0</v>
      </c>
      <c r="Y115" s="3">
        <f t="shared" si="37"/>
        <v>4905.071206520329</v>
      </c>
      <c r="Z115" s="3">
        <f t="shared" si="38"/>
        <v>4905.071232317196</v>
      </c>
      <c r="AA115" s="3">
        <f t="shared" si="39"/>
        <v>4905.071309707669</v>
      </c>
      <c r="AB115" s="3">
        <f t="shared" si="40"/>
        <v>4905.07143869168</v>
      </c>
      <c r="AC115" s="3">
        <f t="shared" si="41"/>
        <v>0</v>
      </c>
    </row>
    <row r="116" spans="1:29" ht="12.75">
      <c r="A116" s="10">
        <f t="shared" si="27"/>
        <v>0.6839272175890828</v>
      </c>
      <c r="B116" s="3">
        <f t="shared" si="22"/>
        <v>30</v>
      </c>
      <c r="C116" s="9">
        <f t="shared" si="28"/>
        <v>9.63812961384355E-05</v>
      </c>
      <c r="D116" s="10">
        <f t="shared" si="29"/>
        <v>29.936018066726874</v>
      </c>
      <c r="E116" s="9">
        <f t="shared" si="30"/>
        <v>9.638129665047447E-05</v>
      </c>
      <c r="F116" s="10">
        <f t="shared" si="31"/>
        <v>29.872036129135473</v>
      </c>
      <c r="G116" s="9">
        <f t="shared" si="32"/>
        <v>9.63812981865922E-05</v>
      </c>
      <c r="H116" s="10">
        <f t="shared" si="33"/>
        <v>29.808054182907043</v>
      </c>
      <c r="I116" s="9">
        <f t="shared" si="34"/>
        <v>9.63813007467857E-05</v>
      </c>
      <c r="J116" s="3">
        <f t="shared" si="35"/>
        <v>63.834569638111276</v>
      </c>
      <c r="K116" s="1">
        <f>0</f>
        <v>0</v>
      </c>
      <c r="L116" s="10">
        <f t="shared" si="36"/>
        <v>0.6839272175890828</v>
      </c>
      <c r="N116" s="9">
        <f t="shared" si="23"/>
        <v>9.630499791897104E-05</v>
      </c>
      <c r="O116" s="9">
        <f t="shared" si="24"/>
        <v>9.630499894738204E-05</v>
      </c>
      <c r="P116" s="9">
        <f t="shared" si="25"/>
        <v>9.630500100420366E-05</v>
      </c>
      <c r="Q116" s="9">
        <f t="shared" si="26"/>
        <v>7.071738428695449E-09</v>
      </c>
      <c r="S116" s="10">
        <f t="shared" si="43"/>
        <v>0.037845868891089776</v>
      </c>
      <c r="T116" s="10">
        <f t="shared" si="43"/>
        <v>0.037845868837112016</v>
      </c>
      <c r="U116" s="10">
        <f t="shared" si="43"/>
        <v>0.037845868675178675</v>
      </c>
      <c r="V116" s="10">
        <f t="shared" si="42"/>
        <v>0.03784586840529006</v>
      </c>
      <c r="W116" s="3">
        <f>0</f>
        <v>0</v>
      </c>
      <c r="Y116" s="3">
        <f t="shared" si="37"/>
        <v>4897.29730239513</v>
      </c>
      <c r="Z116" s="3">
        <f t="shared" si="38"/>
        <v>4897.2973284127</v>
      </c>
      <c r="AA116" s="3">
        <f t="shared" si="39"/>
        <v>4897.29740646545</v>
      </c>
      <c r="AB116" s="3">
        <f t="shared" si="40"/>
        <v>4897.297536553228</v>
      </c>
      <c r="AC116" s="3">
        <f t="shared" si="41"/>
        <v>0</v>
      </c>
    </row>
    <row r="117" spans="1:29" ht="12.75">
      <c r="A117" s="10">
        <f t="shared" si="27"/>
        <v>0.6909780136467022</v>
      </c>
      <c r="B117" s="3">
        <f t="shared" si="22"/>
        <v>30</v>
      </c>
      <c r="C117" s="9">
        <f t="shared" si="28"/>
        <v>9.622883169883312E-05</v>
      </c>
      <c r="D117" s="10">
        <f t="shared" si="29"/>
        <v>29.93601770328798</v>
      </c>
      <c r="E117" s="9">
        <f t="shared" si="30"/>
        <v>9.62288322152014E-05</v>
      </c>
      <c r="F117" s="10">
        <f t="shared" si="31"/>
        <v>29.872035402257808</v>
      </c>
      <c r="G117" s="9">
        <f t="shared" si="32"/>
        <v>9.622883376430503E-05</v>
      </c>
      <c r="H117" s="10">
        <f t="shared" si="33"/>
        <v>63.83959793292834</v>
      </c>
      <c r="I117" s="9">
        <f t="shared" si="34"/>
        <v>1.4203856563609013E-08</v>
      </c>
      <c r="J117" s="3">
        <f t="shared" si="35"/>
        <v>63.839567921616634</v>
      </c>
      <c r="K117" s="1">
        <f>0</f>
        <v>0</v>
      </c>
      <c r="L117" s="10">
        <f t="shared" si="36"/>
        <v>0.6909780136467022</v>
      </c>
      <c r="N117" s="9">
        <f t="shared" si="23"/>
        <v>9.615279776557858E-05</v>
      </c>
      <c r="O117" s="9">
        <f t="shared" si="24"/>
        <v>9.615279880263206E-05</v>
      </c>
      <c r="P117" s="9">
        <f t="shared" si="25"/>
        <v>2.139619234197243E-08</v>
      </c>
      <c r="Q117" s="9">
        <f t="shared" si="26"/>
        <v>7.13206590512221E-09</v>
      </c>
      <c r="S117" s="10">
        <f t="shared" si="43"/>
        <v>0.037861948920718376</v>
      </c>
      <c r="T117" s="10">
        <f t="shared" si="43"/>
        <v>0.03786194886623258</v>
      </c>
      <c r="U117" s="10">
        <f t="shared" si="43"/>
        <v>0.037861948702775296</v>
      </c>
      <c r="V117" s="10">
        <f t="shared" si="42"/>
        <v>88.67679509328725</v>
      </c>
      <c r="W117" s="3">
        <f>0</f>
        <v>0</v>
      </c>
      <c r="Y117" s="3">
        <f t="shared" si="37"/>
        <v>4889.55032534988</v>
      </c>
      <c r="Z117" s="3">
        <f t="shared" si="38"/>
        <v>4889.55035158743</v>
      </c>
      <c r="AA117" s="3">
        <f t="shared" si="39"/>
        <v>4889.550430300015</v>
      </c>
      <c r="AB117" s="3">
        <f t="shared" si="40"/>
        <v>0.7217220686953393</v>
      </c>
      <c r="AC117" s="3">
        <f t="shared" si="41"/>
        <v>0</v>
      </c>
    </row>
    <row r="118" spans="1:29" ht="12.75">
      <c r="A118" s="10">
        <f t="shared" si="27"/>
        <v>0.6980288097043216</v>
      </c>
      <c r="B118" s="3">
        <f t="shared" si="22"/>
        <v>30</v>
      </c>
      <c r="C118" s="9">
        <f t="shared" si="28"/>
        <v>9.607689537442366E-05</v>
      </c>
      <c r="D118" s="10">
        <f t="shared" si="29"/>
        <v>29.936017336794855</v>
      </c>
      <c r="E118" s="9">
        <f t="shared" si="30"/>
        <v>9.60768958951051E-05</v>
      </c>
      <c r="F118" s="10">
        <f t="shared" si="31"/>
        <v>63.84472888203044</v>
      </c>
      <c r="G118" s="9">
        <f t="shared" si="32"/>
        <v>2.8648584028302438E-08</v>
      </c>
      <c r="H118" s="10">
        <f t="shared" si="33"/>
        <v>63.844638853814104</v>
      </c>
      <c r="I118" s="9">
        <f t="shared" si="34"/>
        <v>1.432429740926755E-08</v>
      </c>
      <c r="J118" s="3">
        <f t="shared" si="35"/>
        <v>63.84460884440134</v>
      </c>
      <c r="K118" s="1">
        <f>0</f>
        <v>0</v>
      </c>
      <c r="L118" s="10">
        <f t="shared" si="36"/>
        <v>0.6980288097043216</v>
      </c>
      <c r="N118" s="9">
        <f t="shared" si="23"/>
        <v>9.600112481802563E-05</v>
      </c>
      <c r="O118" s="9">
        <f t="shared" si="24"/>
        <v>3.5960870210770105E-08</v>
      </c>
      <c r="P118" s="9">
        <f t="shared" si="25"/>
        <v>2.1576532961875906E-08</v>
      </c>
      <c r="Q118" s="9">
        <f t="shared" si="26"/>
        <v>7.192179459561761E-09</v>
      </c>
      <c r="S118" s="10">
        <f t="shared" si="43"/>
        <v>0.037877988331123186</v>
      </c>
      <c r="T118" s="10">
        <f t="shared" si="43"/>
        <v>0.037877988276130994</v>
      </c>
      <c r="U118" s="10">
        <f t="shared" si="43"/>
        <v>43.96561019494945</v>
      </c>
      <c r="V118" s="10">
        <f t="shared" si="42"/>
        <v>87.93118727140454</v>
      </c>
      <c r="W118" s="3">
        <f>0</f>
        <v>0</v>
      </c>
      <c r="Y118" s="3">
        <f t="shared" si="37"/>
        <v>4881.830182734268</v>
      </c>
      <c r="Z118" s="3">
        <f t="shared" si="38"/>
        <v>4881.830209190976</v>
      </c>
      <c r="AA118" s="3">
        <f t="shared" si="39"/>
        <v>1.455683196848977</v>
      </c>
      <c r="AB118" s="3">
        <f t="shared" si="40"/>
        <v>0.7278418725595096</v>
      </c>
      <c r="AC118" s="3">
        <f t="shared" si="41"/>
        <v>0</v>
      </c>
    </row>
    <row r="119" spans="1:29" ht="12.75">
      <c r="A119" s="10">
        <f t="shared" si="27"/>
        <v>0.705079605761941</v>
      </c>
      <c r="B119" s="3">
        <f t="shared" si="22"/>
        <v>30</v>
      </c>
      <c r="C119" s="9">
        <f t="shared" si="28"/>
        <v>9.592548534807346E-05</v>
      </c>
      <c r="D119" s="10">
        <f t="shared" si="29"/>
        <v>63.84996232261641</v>
      </c>
      <c r="E119" s="9">
        <f t="shared" si="30"/>
        <v>4.3332889803998336E-08</v>
      </c>
      <c r="F119" s="10">
        <f t="shared" si="31"/>
        <v>63.849812285236844</v>
      </c>
      <c r="G119" s="9">
        <f t="shared" si="32"/>
        <v>2.888861133560771E-08</v>
      </c>
      <c r="H119" s="10">
        <f t="shared" si="33"/>
        <v>63.84972226276445</v>
      </c>
      <c r="I119" s="9">
        <f t="shared" si="34"/>
        <v>1.4444311107761868E-08</v>
      </c>
      <c r="J119" s="3">
        <f t="shared" si="35"/>
        <v>63.849692255265985</v>
      </c>
      <c r="K119" s="1">
        <f>0</f>
        <v>0</v>
      </c>
      <c r="L119" s="10">
        <f t="shared" si="36"/>
        <v>0.705079605761941</v>
      </c>
      <c r="N119" s="9">
        <f t="shared" si="23"/>
        <v>5.076448204657197E-08</v>
      </c>
      <c r="O119" s="9">
        <f t="shared" si="24"/>
        <v>3.6260371629128584E-08</v>
      </c>
      <c r="P119" s="9">
        <f t="shared" si="25"/>
        <v>2.175623390157596E-08</v>
      </c>
      <c r="Q119" s="9">
        <f t="shared" si="26"/>
        <v>7.252079788215348E-09</v>
      </c>
      <c r="S119" s="10">
        <f t="shared" si="43"/>
        <v>0.037893986963681146</v>
      </c>
      <c r="T119" s="10">
        <f t="shared" si="43"/>
        <v>29.066893154893652</v>
      </c>
      <c r="U119" s="10">
        <f t="shared" si="43"/>
        <v>43.600312365070046</v>
      </c>
      <c r="V119" s="10">
        <f t="shared" si="42"/>
        <v>87.20059188899361</v>
      </c>
      <c r="W119" s="3">
        <f>0</f>
        <v>0</v>
      </c>
      <c r="Y119" s="3">
        <f t="shared" si="37"/>
        <v>4874.136782216648</v>
      </c>
      <c r="Z119" s="3">
        <f t="shared" si="38"/>
        <v>2.2018177057641637</v>
      </c>
      <c r="AA119" s="3">
        <f t="shared" si="39"/>
        <v>1.4678793918750213</v>
      </c>
      <c r="AB119" s="3">
        <f t="shared" si="40"/>
        <v>0.7339399723510137</v>
      </c>
      <c r="AC119" s="3">
        <f t="shared" si="41"/>
        <v>0</v>
      </c>
    </row>
    <row r="120" spans="1:29" ht="12.75">
      <c r="A120" s="10">
        <f t="shared" si="27"/>
        <v>0.7121304018195603</v>
      </c>
      <c r="B120" s="3">
        <f t="shared" si="22"/>
        <v>30</v>
      </c>
      <c r="C120" s="9">
        <f t="shared" si="28"/>
        <v>-9.565808883589816E-05</v>
      </c>
      <c r="D120" s="10">
        <f t="shared" si="29"/>
        <v>63.85508805348093</v>
      </c>
      <c r="E120" s="9">
        <f t="shared" si="30"/>
        <v>4.369165326462129E-08</v>
      </c>
      <c r="F120" s="10">
        <f t="shared" si="31"/>
        <v>63.85493802575271</v>
      </c>
      <c r="G120" s="9">
        <f t="shared" si="32"/>
        <v>2.9127787123578933E-08</v>
      </c>
      <c r="H120" s="10">
        <f t="shared" si="33"/>
        <v>63.854848009071034</v>
      </c>
      <c r="I120" s="9">
        <f t="shared" si="34"/>
        <v>1.4563899046231978E-08</v>
      </c>
      <c r="J120" s="3">
        <f t="shared" si="35"/>
        <v>63.85481800350321</v>
      </c>
      <c r="K120" s="1">
        <f>0</f>
        <v>0</v>
      </c>
      <c r="L120" s="10">
        <f t="shared" si="36"/>
        <v>0.7121304018195603</v>
      </c>
      <c r="N120" s="9">
        <f t="shared" si="23"/>
        <v>-9.558236525161648E-05</v>
      </c>
      <c r="O120" s="9">
        <f t="shared" si="24"/>
        <v>3.6558810379383287E-08</v>
      </c>
      <c r="P120" s="9">
        <f t="shared" si="25"/>
        <v>2.1935297240350426E-08</v>
      </c>
      <c r="Q120" s="9">
        <f t="shared" si="26"/>
        <v>7.311767582036824E-09</v>
      </c>
      <c r="S120" s="10">
        <f t="shared" si="43"/>
        <v>0.03792227665927233</v>
      </c>
      <c r="T120" s="10">
        <f t="shared" si="43"/>
        <v>28.82821738049234</v>
      </c>
      <c r="U120" s="10">
        <f t="shared" si="43"/>
        <v>43.24229893200478</v>
      </c>
      <c r="V120" s="10">
        <f t="shared" si="42"/>
        <v>86.48456529582135</v>
      </c>
      <c r="W120" s="3">
        <f>0</f>
        <v>0</v>
      </c>
      <c r="Y120" s="3">
        <f t="shared" si="37"/>
        <v>-4860.5499114210415</v>
      </c>
      <c r="Z120" s="3">
        <f t="shared" si="38"/>
        <v>2.2200470863421455</v>
      </c>
      <c r="AA120" s="3">
        <f t="shared" si="39"/>
        <v>1.4800323197579095</v>
      </c>
      <c r="AB120" s="3">
        <f t="shared" si="40"/>
        <v>0.7400164385527908</v>
      </c>
      <c r="AC120" s="3">
        <f t="shared" si="41"/>
        <v>0</v>
      </c>
    </row>
    <row r="121" spans="1:29" ht="12.75">
      <c r="A121" s="10">
        <f t="shared" si="27"/>
        <v>0.7191811978771797</v>
      </c>
      <c r="B121" s="3">
        <f t="shared" si="22"/>
        <v>30</v>
      </c>
      <c r="C121" s="9">
        <f t="shared" si="28"/>
        <v>-9.55067726725168E-05</v>
      </c>
      <c r="D121" s="10">
        <f t="shared" si="29"/>
        <v>30.0635037239278</v>
      </c>
      <c r="E121" s="9">
        <f t="shared" si="30"/>
        <v>-9.550677325027035E-05</v>
      </c>
      <c r="F121" s="10">
        <f t="shared" si="31"/>
        <v>63.86010595335992</v>
      </c>
      <c r="G121" s="9">
        <f t="shared" si="32"/>
        <v>2.936611415946202E-08</v>
      </c>
      <c r="H121" s="10">
        <f t="shared" si="33"/>
        <v>63.86001594251614</v>
      </c>
      <c r="I121" s="9">
        <f t="shared" si="34"/>
        <v>1.4683062607771148E-08</v>
      </c>
      <c r="J121" s="3">
        <f t="shared" si="35"/>
        <v>63.85998593889404</v>
      </c>
      <c r="K121" s="1">
        <f>0</f>
        <v>0</v>
      </c>
      <c r="L121" s="10">
        <f t="shared" si="36"/>
        <v>0.7191811978771797</v>
      </c>
      <c r="N121" s="9">
        <f t="shared" si="23"/>
        <v>-9.54313114492081E-05</v>
      </c>
      <c r="O121" s="9">
        <f t="shared" si="24"/>
        <v>-9.54313126093216E-05</v>
      </c>
      <c r="P121" s="9">
        <f t="shared" si="25"/>
        <v>2.2113725049206222E-08</v>
      </c>
      <c r="Q121" s="9">
        <f t="shared" si="26"/>
        <v>7.371243533174347E-09</v>
      </c>
      <c r="S121" s="10">
        <f t="shared" si="43"/>
        <v>0.03793830511960865</v>
      </c>
      <c r="T121" s="10">
        <f t="shared" si="43"/>
        <v>0.03793830505838217</v>
      </c>
      <c r="U121" s="10">
        <f t="shared" si="43"/>
        <v>42.891356724490606</v>
      </c>
      <c r="V121" s="10">
        <f t="shared" si="42"/>
        <v>85.78268115256624</v>
      </c>
      <c r="W121" s="3">
        <f>0</f>
        <v>0</v>
      </c>
      <c r="Y121" s="3">
        <f t="shared" si="37"/>
        <v>-4852.861280240237</v>
      </c>
      <c r="Z121" s="3">
        <f t="shared" si="38"/>
        <v>-4852.861309596876</v>
      </c>
      <c r="AA121" s="3">
        <f t="shared" si="39"/>
        <v>1.492142121106105</v>
      </c>
      <c r="AB121" s="3">
        <f t="shared" si="40"/>
        <v>0.746071341442158</v>
      </c>
      <c r="AC121" s="3">
        <f t="shared" si="41"/>
        <v>0</v>
      </c>
    </row>
    <row r="122" spans="1:29" ht="12.75">
      <c r="A122" s="10">
        <f t="shared" si="27"/>
        <v>0.7262319939347991</v>
      </c>
      <c r="B122" s="3">
        <f t="shared" si="22"/>
        <v>30</v>
      </c>
      <c r="C122" s="9">
        <f t="shared" si="28"/>
        <v>-9.535598077718519E-05</v>
      </c>
      <c r="D122" s="10">
        <f t="shared" si="29"/>
        <v>30.063504133910172</v>
      </c>
      <c r="E122" s="9">
        <f t="shared" si="30"/>
        <v>-9.535598135954118E-05</v>
      </c>
      <c r="F122" s="10">
        <f t="shared" si="31"/>
        <v>30.127008272493256</v>
      </c>
      <c r="G122" s="9">
        <f t="shared" si="32"/>
        <v>-9.535598310660948E-05</v>
      </c>
      <c r="H122" s="10">
        <f t="shared" si="33"/>
        <v>63.86522591336933</v>
      </c>
      <c r="I122" s="9">
        <f t="shared" si="34"/>
        <v>1.4801803172443819E-08</v>
      </c>
      <c r="J122" s="3">
        <f t="shared" si="35"/>
        <v>63.865195911708696</v>
      </c>
      <c r="K122" s="1">
        <f>0</f>
        <v>0</v>
      </c>
      <c r="L122" s="10">
        <f t="shared" si="36"/>
        <v>0.7262319939347991</v>
      </c>
      <c r="N122" s="9">
        <f t="shared" si="23"/>
        <v>-9.528078101244079E-05</v>
      </c>
      <c r="O122" s="9">
        <f t="shared" si="24"/>
        <v>-9.528078218174359E-05</v>
      </c>
      <c r="P122" s="9">
        <f t="shared" si="25"/>
        <v>-9.528078452034682E-05</v>
      </c>
      <c r="Q122" s="9">
        <f t="shared" si="26"/>
        <v>7.430508329522182E-09</v>
      </c>
      <c r="S122" s="10">
        <f t="shared" si="43"/>
        <v>0.03795429194631084</v>
      </c>
      <c r="T122" s="10">
        <f t="shared" si="43"/>
        <v>0.03795429188454344</v>
      </c>
      <c r="U122" s="10">
        <f t="shared" si="43"/>
        <v>0.03795429169924121</v>
      </c>
      <c r="V122" s="10">
        <f t="shared" si="42"/>
        <v>85.09452958883277</v>
      </c>
      <c r="W122" s="3">
        <f>0</f>
        <v>0</v>
      </c>
      <c r="Y122" s="3">
        <f t="shared" si="37"/>
        <v>-4845.199288009194</v>
      </c>
      <c r="Z122" s="3">
        <f t="shared" si="38"/>
        <v>-4845.19931759969</v>
      </c>
      <c r="AA122" s="3">
        <f t="shared" si="39"/>
        <v>-4845.199406371197</v>
      </c>
      <c r="AB122" s="3">
        <f t="shared" si="40"/>
        <v>0.752104751142533</v>
      </c>
      <c r="AC122" s="3">
        <f t="shared" si="41"/>
        <v>0</v>
      </c>
    </row>
    <row r="123" spans="1:29" ht="12.75">
      <c r="A123" s="10">
        <f t="shared" si="27"/>
        <v>0.7332827899924185</v>
      </c>
      <c r="B123" s="3">
        <f t="shared" si="22"/>
        <v>30</v>
      </c>
      <c r="C123" s="9">
        <f t="shared" si="28"/>
        <v>-9.520571134664719E-05</v>
      </c>
      <c r="D123" s="10">
        <f t="shared" si="29"/>
        <v>30.063504547140028</v>
      </c>
      <c r="E123" s="9">
        <f t="shared" si="30"/>
        <v>-9.520571193359002E-05</v>
      </c>
      <c r="F123" s="10">
        <f t="shared" si="31"/>
        <v>30.12700909895213</v>
      </c>
      <c r="G123" s="9">
        <f t="shared" si="32"/>
        <v>-9.520571369441588E-05</v>
      </c>
      <c r="H123" s="10">
        <f t="shared" si="33"/>
        <v>30.1905136601085</v>
      </c>
      <c r="I123" s="9">
        <f t="shared" si="34"/>
        <v>-9.520571662912303E-05</v>
      </c>
      <c r="J123" s="3">
        <f t="shared" si="35"/>
        <v>63.870447772703606</v>
      </c>
      <c r="K123" s="1">
        <f>0</f>
        <v>0</v>
      </c>
      <c r="L123" s="10">
        <f t="shared" si="36"/>
        <v>0.7332827899924185</v>
      </c>
      <c r="N123" s="9">
        <f t="shared" si="23"/>
        <v>-9.513077214116254E-05</v>
      </c>
      <c r="O123" s="9">
        <f t="shared" si="24"/>
        <v>-9.51307733196205E-05</v>
      </c>
      <c r="P123" s="9">
        <f t="shared" si="25"/>
        <v>-9.51307756765344E-05</v>
      </c>
      <c r="Q123" s="9">
        <f t="shared" si="26"/>
        <v>-9.513077921190136E-05</v>
      </c>
      <c r="S123" s="10">
        <f t="shared" si="43"/>
        <v>0.03797023697548566</v>
      </c>
      <c r="T123" s="10">
        <f t="shared" si="43"/>
        <v>0.03797023691317916</v>
      </c>
      <c r="U123" s="10">
        <f t="shared" si="43"/>
        <v>0.03797023672625997</v>
      </c>
      <c r="V123" s="10">
        <f t="shared" si="42"/>
        <v>0.03797023641472827</v>
      </c>
      <c r="W123" s="3">
        <f>0</f>
        <v>0</v>
      </c>
      <c r="Y123" s="3">
        <f t="shared" si="37"/>
        <v>-4837.563843101406</v>
      </c>
      <c r="Z123" s="3">
        <f t="shared" si="38"/>
        <v>-4837.563872924968</v>
      </c>
      <c r="AA123" s="3">
        <f t="shared" si="39"/>
        <v>-4837.563962395519</v>
      </c>
      <c r="AB123" s="3">
        <f t="shared" si="40"/>
        <v>-4837.564111512973</v>
      </c>
      <c r="AC123" s="3">
        <f t="shared" si="41"/>
        <v>0</v>
      </c>
    </row>
    <row r="124" spans="1:29" ht="12.75">
      <c r="A124" s="10">
        <f t="shared" si="27"/>
        <v>0.7403335860500379</v>
      </c>
      <c r="B124" s="3">
        <f t="shared" si="22"/>
        <v>30</v>
      </c>
      <c r="C124" s="9">
        <f t="shared" si="28"/>
        <v>-9.505596258384955E-05</v>
      </c>
      <c r="D124" s="10">
        <f t="shared" si="29"/>
        <v>30.063504963605304</v>
      </c>
      <c r="E124" s="9">
        <f t="shared" si="30"/>
        <v>-9.505596317536072E-05</v>
      </c>
      <c r="F124" s="10">
        <f t="shared" si="31"/>
        <v>30.127009931881968</v>
      </c>
      <c r="G124" s="9">
        <f t="shared" si="32"/>
        <v>-9.505596494989487E-05</v>
      </c>
      <c r="H124" s="10">
        <f t="shared" si="33"/>
        <v>30.19051490950187</v>
      </c>
      <c r="I124" s="9">
        <f t="shared" si="34"/>
        <v>-9.505596790744879E-05</v>
      </c>
      <c r="J124" s="3">
        <f t="shared" si="35"/>
        <v>-3.3677015708472764</v>
      </c>
      <c r="K124" s="1">
        <f>0</f>
        <v>0</v>
      </c>
      <c r="L124" s="10">
        <f t="shared" si="36"/>
        <v>0.7403335860500379</v>
      </c>
      <c r="N124" s="9">
        <f t="shared" si="23"/>
        <v>-9.498128304141059E-05</v>
      </c>
      <c r="O124" s="9">
        <f t="shared" si="24"/>
        <v>-9.498128422899007E-05</v>
      </c>
      <c r="P124" s="9">
        <f t="shared" si="25"/>
        <v>-9.498128660414842E-05</v>
      </c>
      <c r="Q124" s="9">
        <f t="shared" si="26"/>
        <v>-7.543656897088663E-09</v>
      </c>
      <c r="S124" s="10">
        <f t="shared" si="43"/>
        <v>0.03798614004350588</v>
      </c>
      <c r="T124" s="10">
        <f t="shared" si="43"/>
        <v>0.03798613998066246</v>
      </c>
      <c r="U124" s="10">
        <f t="shared" si="43"/>
        <v>0.03798613979213217</v>
      </c>
      <c r="V124" s="10">
        <f t="shared" si="42"/>
        <v>0.03798613947791533</v>
      </c>
      <c r="W124" s="3">
        <f>0</f>
        <v>0</v>
      </c>
      <c r="Y124" s="3">
        <f t="shared" si="37"/>
        <v>-4829.954854205546</v>
      </c>
      <c r="Z124" s="3">
        <f t="shared" si="38"/>
        <v>-4829.954884261234</v>
      </c>
      <c r="AA124" s="3">
        <f t="shared" si="39"/>
        <v>-4829.954974428327</v>
      </c>
      <c r="AB124" s="3">
        <f t="shared" si="40"/>
        <v>-4829.955124706663</v>
      </c>
      <c r="AC124" s="3">
        <f t="shared" si="41"/>
        <v>0</v>
      </c>
    </row>
    <row r="125" spans="1:29" ht="12.75">
      <c r="A125" s="10">
        <f t="shared" si="27"/>
        <v>0.7473843821076572</v>
      </c>
      <c r="B125" s="3">
        <f t="shared" si="22"/>
        <v>30</v>
      </c>
      <c r="C125" s="9">
        <f t="shared" si="28"/>
        <v>-9.490673269791464E-05</v>
      </c>
      <c r="D125" s="10">
        <f t="shared" si="29"/>
        <v>30.063505383294103</v>
      </c>
      <c r="E125" s="9">
        <f t="shared" si="30"/>
        <v>-9.4906733293979E-05</v>
      </c>
      <c r="F125" s="10">
        <f t="shared" si="31"/>
        <v>30.127010771259364</v>
      </c>
      <c r="G125" s="9">
        <f t="shared" si="32"/>
        <v>-9.490673508217082E-05</v>
      </c>
      <c r="H125" s="10">
        <f t="shared" si="33"/>
        <v>-3.373063381909797</v>
      </c>
      <c r="I125" s="9">
        <f t="shared" si="34"/>
        <v>-1.5145963612247385E-08</v>
      </c>
      <c r="J125" s="3">
        <f t="shared" si="35"/>
        <v>-3.3730334049102875</v>
      </c>
      <c r="K125" s="1">
        <f>0</f>
        <v>0</v>
      </c>
      <c r="L125" s="10">
        <f t="shared" si="36"/>
        <v>0.7473843821076572</v>
      </c>
      <c r="N125" s="9">
        <f t="shared" si="23"/>
        <v>-9.48323119253905E-05</v>
      </c>
      <c r="O125" s="9">
        <f t="shared" si="24"/>
        <v>-9.483231312205934E-05</v>
      </c>
      <c r="P125" s="9">
        <f t="shared" si="25"/>
        <v>-2.2806762226737026E-08</v>
      </c>
      <c r="Q125" s="9">
        <f t="shared" si="26"/>
        <v>-7.602255981760098E-09</v>
      </c>
      <c r="S125" s="10">
        <f t="shared" si="43"/>
        <v>0.038002000987019224</v>
      </c>
      <c r="T125" s="10">
        <f t="shared" si="43"/>
        <v>0.03800200092364078</v>
      </c>
      <c r="U125" s="10">
        <f t="shared" si="43"/>
        <v>0.03800200073350551</v>
      </c>
      <c r="V125" s="10">
        <f t="shared" si="42"/>
        <v>83.16093384821654</v>
      </c>
      <c r="W125" s="3">
        <f>0</f>
        <v>0</v>
      </c>
      <c r="Y125" s="3">
        <f t="shared" si="37"/>
        <v>-4822.372230324083</v>
      </c>
      <c r="Z125" s="3">
        <f t="shared" si="38"/>
        <v>-4822.372260611124</v>
      </c>
      <c r="AA125" s="3">
        <f t="shared" si="39"/>
        <v>-4822.372351472188</v>
      </c>
      <c r="AB125" s="3">
        <f t="shared" si="40"/>
        <v>-0.7695921274382433</v>
      </c>
      <c r="AC125" s="3">
        <f t="shared" si="41"/>
        <v>0</v>
      </c>
    </row>
    <row r="126" spans="1:29" ht="12.75">
      <c r="A126" s="10">
        <f t="shared" si="27"/>
        <v>0.7544351781652766</v>
      </c>
      <c r="B126" s="3">
        <f t="shared" si="22"/>
        <v>30</v>
      </c>
      <c r="C126" s="9">
        <f t="shared" si="28"/>
        <v>-9.475801990412582E-05</v>
      </c>
      <c r="D126" s="10">
        <f t="shared" si="29"/>
        <v>30.06350580619508</v>
      </c>
      <c r="E126" s="9">
        <f t="shared" si="30"/>
        <v>-9.47580205047264E-05</v>
      </c>
      <c r="F126" s="10">
        <f t="shared" si="31"/>
        <v>-3.378526556522976</v>
      </c>
      <c r="G126" s="9">
        <f t="shared" si="32"/>
        <v>-3.0525895140623326E-08</v>
      </c>
      <c r="H126" s="10">
        <f t="shared" si="33"/>
        <v>-3.378436631609125</v>
      </c>
      <c r="I126" s="9">
        <f t="shared" si="34"/>
        <v>-1.5262953309930345E-08</v>
      </c>
      <c r="J126" s="3">
        <f t="shared" si="35"/>
        <v>-3.378406656630542</v>
      </c>
      <c r="K126" s="1">
        <f>0</f>
        <v>0</v>
      </c>
      <c r="L126" s="10">
        <f t="shared" si="36"/>
        <v>0.7544351781652766</v>
      </c>
      <c r="N126" s="9">
        <f t="shared" si="23"/>
        <v>-9.468385701145627E-05</v>
      </c>
      <c r="O126" s="9">
        <f t="shared" si="24"/>
        <v>-3.830320506933332E-08</v>
      </c>
      <c r="P126" s="9">
        <f t="shared" si="25"/>
        <v>-2.2981934564656937E-08</v>
      </c>
      <c r="Q126" s="9">
        <f t="shared" si="26"/>
        <v>-7.660646775100785E-09</v>
      </c>
      <c r="S126" s="10">
        <f t="shared" si="43"/>
        <v>0.038017819642956086</v>
      </c>
      <c r="T126" s="10">
        <f t="shared" si="43"/>
        <v>0.03801781957904465</v>
      </c>
      <c r="U126" s="10">
        <f t="shared" si="43"/>
        <v>41.261770448441645</v>
      </c>
      <c r="V126" s="10">
        <f t="shared" si="42"/>
        <v>82.5235098639863</v>
      </c>
      <c r="W126" s="3">
        <f>0</f>
        <v>0</v>
      </c>
      <c r="Y126" s="3">
        <f t="shared" si="37"/>
        <v>-4814.815880772531</v>
      </c>
      <c r="Z126" s="3">
        <f t="shared" si="38"/>
        <v>-4814.815911290067</v>
      </c>
      <c r="AA126" s="3">
        <f t="shared" si="39"/>
        <v>-1.5510725619486143</v>
      </c>
      <c r="AB126" s="3">
        <f t="shared" si="40"/>
        <v>-0.7755365726140777</v>
      </c>
      <c r="AC126" s="3">
        <f t="shared" si="41"/>
        <v>0</v>
      </c>
    </row>
    <row r="127" spans="1:29" ht="12.75">
      <c r="A127" s="10">
        <f t="shared" si="27"/>
        <v>0.761485974222896</v>
      </c>
      <c r="B127" s="3">
        <f t="shared" si="22"/>
        <v>30</v>
      </c>
      <c r="C127" s="9">
        <f t="shared" si="28"/>
        <v>-9.460982242390254E-05</v>
      </c>
      <c r="D127" s="10">
        <f t="shared" si="29"/>
        <v>-3.3840909351379427</v>
      </c>
      <c r="E127" s="9">
        <f t="shared" si="30"/>
        <v>-4.613853504627818E-08</v>
      </c>
      <c r="F127" s="10">
        <f t="shared" si="31"/>
        <v>-3.3839410705365314</v>
      </c>
      <c r="G127" s="9">
        <f t="shared" si="32"/>
        <v>-3.0759042640960046E-08</v>
      </c>
      <c r="H127" s="10">
        <f t="shared" si="33"/>
        <v>-3.38385115173113</v>
      </c>
      <c r="I127" s="9">
        <f t="shared" si="34"/>
        <v>-1.5379527103589794E-08</v>
      </c>
      <c r="J127" s="3">
        <f t="shared" si="35"/>
        <v>-3.3838211787883505</v>
      </c>
      <c r="K127" s="1">
        <f>0</f>
        <v>0</v>
      </c>
      <c r="L127" s="10">
        <f t="shared" si="36"/>
        <v>0.761485974222896</v>
      </c>
      <c r="N127" s="9">
        <f t="shared" si="23"/>
        <v>-5.403172842050588E-08</v>
      </c>
      <c r="O127" s="9">
        <f t="shared" si="24"/>
        <v>-3.85941207514818E-08</v>
      </c>
      <c r="P127" s="9">
        <f t="shared" si="25"/>
        <v>-2.3156484059965692E-08</v>
      </c>
      <c r="Q127" s="9">
        <f t="shared" si="26"/>
        <v>-7.718829955164475E-09</v>
      </c>
      <c r="S127" s="10">
        <f t="shared" si="43"/>
        <v>0.03803359584853807</v>
      </c>
      <c r="T127" s="10">
        <f t="shared" si="43"/>
        <v>27.29935999836655</v>
      </c>
      <c r="U127" s="10">
        <f t="shared" si="43"/>
        <v>40.94901433467655</v>
      </c>
      <c r="V127" s="10">
        <f t="shared" si="42"/>
        <v>81.89799787352388</v>
      </c>
      <c r="W127" s="3">
        <f>0</f>
        <v>0</v>
      </c>
      <c r="Y127" s="3">
        <f t="shared" si="37"/>
        <v>-4807.285715178195</v>
      </c>
      <c r="Z127" s="3">
        <f t="shared" si="38"/>
        <v>-2.344377304223594</v>
      </c>
      <c r="AA127" s="3">
        <f t="shared" si="39"/>
        <v>-1.5629191823013764</v>
      </c>
      <c r="AB127" s="3">
        <f t="shared" si="40"/>
        <v>-0.7814598850003148</v>
      </c>
      <c r="AC127" s="3">
        <f t="shared" si="41"/>
        <v>0</v>
      </c>
    </row>
    <row r="128" spans="1:29" ht="12.75">
      <c r="A128" s="10">
        <f t="shared" si="27"/>
        <v>0.7685367702805154</v>
      </c>
      <c r="B128" s="3">
        <f t="shared" si="22"/>
        <v>30</v>
      </c>
      <c r="C128" s="9">
        <f t="shared" si="28"/>
        <v>9.433817322706712E-05</v>
      </c>
      <c r="D128" s="10">
        <f t="shared" si="29"/>
        <v>-3.3895465625308665</v>
      </c>
      <c r="E128" s="9">
        <f t="shared" si="30"/>
        <v>-4.648701242401285E-08</v>
      </c>
      <c r="F128" s="10">
        <f t="shared" si="31"/>
        <v>-3.389396708185959</v>
      </c>
      <c r="G128" s="9">
        <f t="shared" si="32"/>
        <v>-3.0991361035903194E-08</v>
      </c>
      <c r="H128" s="10">
        <f t="shared" si="33"/>
        <v>-3.3893067955343863</v>
      </c>
      <c r="I128" s="9">
        <f t="shared" si="34"/>
        <v>-1.5495686344210888E-08</v>
      </c>
      <c r="J128" s="3">
        <f t="shared" si="35"/>
        <v>-3.3892768246432716</v>
      </c>
      <c r="K128" s="1">
        <f>0</f>
        <v>0</v>
      </c>
      <c r="L128" s="10">
        <f t="shared" si="36"/>
        <v>0.7685367702805154</v>
      </c>
      <c r="N128" s="9">
        <f t="shared" si="23"/>
        <v>9.426406005203594E-05</v>
      </c>
      <c r="O128" s="9">
        <f t="shared" si="24"/>
        <v>-3.88840017378192E-08</v>
      </c>
      <c r="P128" s="9">
        <f t="shared" si="25"/>
        <v>-2.3330412737701614E-08</v>
      </c>
      <c r="Q128" s="9">
        <f t="shared" si="26"/>
        <v>-7.77680619488586E-09</v>
      </c>
      <c r="S128" s="10">
        <f t="shared" si="43"/>
        <v>0.03806254527611925</v>
      </c>
      <c r="T128" s="10">
        <f t="shared" si="43"/>
        <v>27.094717693128807</v>
      </c>
      <c r="U128" s="10">
        <f t="shared" si="43"/>
        <v>40.642051072439855</v>
      </c>
      <c r="V128" s="10">
        <f t="shared" si="42"/>
        <v>81.28407158268035</v>
      </c>
      <c r="W128" s="3">
        <f>0</f>
        <v>0</v>
      </c>
      <c r="Y128" s="3">
        <f t="shared" si="37"/>
        <v>4793.482758254383</v>
      </c>
      <c r="Z128" s="3">
        <f t="shared" si="38"/>
        <v>-2.362084031465304</v>
      </c>
      <c r="AA128" s="3">
        <f t="shared" si="39"/>
        <v>-1.5747236744013549</v>
      </c>
      <c r="AB128" s="3">
        <f t="shared" si="40"/>
        <v>-0.7873621332428044</v>
      </c>
      <c r="AC128" s="3">
        <f t="shared" si="41"/>
        <v>0</v>
      </c>
    </row>
    <row r="129" spans="1:29" ht="12.75">
      <c r="A129" s="10">
        <f t="shared" si="27"/>
        <v>0.7755875663381347</v>
      </c>
      <c r="B129" s="3">
        <f t="shared" si="22"/>
        <v>30</v>
      </c>
      <c r="C129" s="9">
        <f t="shared" si="28"/>
        <v>9.419007509610681E-05</v>
      </c>
      <c r="D129" s="10">
        <f t="shared" si="29"/>
        <v>29.936972406163235</v>
      </c>
      <c r="E129" s="9">
        <f t="shared" si="30"/>
        <v>9.419007575716705E-05</v>
      </c>
      <c r="F129" s="10">
        <f t="shared" si="31"/>
        <v>-3.394893323207311</v>
      </c>
      <c r="G129" s="9">
        <f t="shared" si="32"/>
        <v>-3.1222853020515665E-08</v>
      </c>
      <c r="H129" s="10">
        <f t="shared" si="33"/>
        <v>-3.394803416755302</v>
      </c>
      <c r="I129" s="9">
        <f t="shared" si="34"/>
        <v>-1.561143237878901E-08</v>
      </c>
      <c r="J129" s="3">
        <f t="shared" si="35"/>
        <v>-3.3947734479304925</v>
      </c>
      <c r="K129" s="1">
        <f>0</f>
        <v>0</v>
      </c>
      <c r="L129" s="10">
        <f t="shared" si="36"/>
        <v>0.7755875663381347</v>
      </c>
      <c r="N129" s="9">
        <f t="shared" si="23"/>
        <v>9.411621879794343E-05</v>
      </c>
      <c r="O129" s="9">
        <f t="shared" si="24"/>
        <v>9.411622012487939E-05</v>
      </c>
      <c r="P129" s="9">
        <f t="shared" si="25"/>
        <v>-2.3503722614895793E-08</v>
      </c>
      <c r="Q129" s="9">
        <f t="shared" si="26"/>
        <v>-7.834576168321932E-09</v>
      </c>
      <c r="S129" s="10">
        <f t="shared" si="43"/>
        <v>0.038078344613482515</v>
      </c>
      <c r="T129" s="10">
        <f t="shared" si="43"/>
        <v>0.038078344542933865</v>
      </c>
      <c r="U129" s="10">
        <f t="shared" si="43"/>
        <v>40.340723418131674</v>
      </c>
      <c r="V129" s="10">
        <f t="shared" si="42"/>
        <v>80.68141650710619</v>
      </c>
      <c r="W129" s="3">
        <f>0</f>
        <v>0</v>
      </c>
      <c r="Y129" s="3">
        <f t="shared" si="37"/>
        <v>4785.957640764783</v>
      </c>
      <c r="Z129" s="3">
        <f t="shared" si="38"/>
        <v>4785.957674354376</v>
      </c>
      <c r="AA129" s="3">
        <f t="shared" si="39"/>
        <v>-1.5864861751892714</v>
      </c>
      <c r="AB129" s="3">
        <f t="shared" si="40"/>
        <v>-0.7932433857846689</v>
      </c>
      <c r="AC129" s="3">
        <f t="shared" si="41"/>
        <v>0</v>
      </c>
    </row>
    <row r="130" spans="1:29" ht="12.75">
      <c r="A130" s="10">
        <f t="shared" si="27"/>
        <v>0.7826383623957541</v>
      </c>
      <c r="B130" s="3">
        <f t="shared" si="22"/>
        <v>30</v>
      </c>
      <c r="C130" s="9">
        <f t="shared" si="28"/>
        <v>9.40424902744737E-05</v>
      </c>
      <c r="D130" s="10">
        <f t="shared" si="29"/>
        <v>29.936971937226055</v>
      </c>
      <c r="E130" s="9">
        <f t="shared" si="30"/>
        <v>9.404249094034525E-05</v>
      </c>
      <c r="F130" s="10">
        <f t="shared" si="31"/>
        <v>29.873943869427457</v>
      </c>
      <c r="G130" s="9">
        <f t="shared" si="32"/>
        <v>9.404249293796011E-05</v>
      </c>
      <c r="H130" s="10">
        <f t="shared" si="33"/>
        <v>-3.4003408696048885</v>
      </c>
      <c r="I130" s="9">
        <f t="shared" si="34"/>
        <v>-1.5726766551419363E-08</v>
      </c>
      <c r="J130" s="3">
        <f t="shared" si="35"/>
        <v>-3.400310902861621</v>
      </c>
      <c r="K130" s="1">
        <f>0</f>
        <v>0</v>
      </c>
      <c r="L130" s="10">
        <f t="shared" si="36"/>
        <v>0.7826383623957541</v>
      </c>
      <c r="N130" s="9">
        <f t="shared" si="23"/>
        <v>9.396888996993727E-05</v>
      </c>
      <c r="O130" s="9">
        <f t="shared" si="24"/>
        <v>9.396889130647938E-05</v>
      </c>
      <c r="P130" s="9">
        <f t="shared" si="25"/>
        <v>9.396889397956107E-05</v>
      </c>
      <c r="Q130" s="9">
        <f t="shared" si="26"/>
        <v>-7.892140545515154E-09</v>
      </c>
      <c r="S130" s="10">
        <f t="shared" si="43"/>
        <v>0.03809410057390767</v>
      </c>
      <c r="T130" s="10">
        <f t="shared" si="43"/>
        <v>0.0380941005027948</v>
      </c>
      <c r="U130" s="10">
        <f t="shared" si="43"/>
        <v>0.03809410028945625</v>
      </c>
      <c r="V130" s="10">
        <f t="shared" si="42"/>
        <v>80.08972943722648</v>
      </c>
      <c r="W130" s="3">
        <f>0</f>
        <v>0</v>
      </c>
      <c r="Y130" s="3">
        <f t="shared" si="37"/>
        <v>4778.458605393644</v>
      </c>
      <c r="Z130" s="3">
        <f t="shared" si="38"/>
        <v>4778.458639227709</v>
      </c>
      <c r="AA130" s="3">
        <f t="shared" si="39"/>
        <v>4778.458740729911</v>
      </c>
      <c r="AB130" s="3">
        <f t="shared" si="40"/>
        <v>-0.7991037109216678</v>
      </c>
      <c r="AC130" s="3">
        <f t="shared" si="41"/>
        <v>0</v>
      </c>
    </row>
    <row r="131" spans="1:29" ht="12.75">
      <c r="A131" s="10">
        <f t="shared" si="27"/>
        <v>0.7896891584533735</v>
      </c>
      <c r="B131" s="3">
        <f t="shared" si="22"/>
        <v>30</v>
      </c>
      <c r="C131" s="9">
        <f t="shared" si="28"/>
        <v>9.389541699721403E-05</v>
      </c>
      <c r="D131" s="10">
        <f t="shared" si="29"/>
        <v>29.936971464894064</v>
      </c>
      <c r="E131" s="9">
        <f t="shared" si="30"/>
        <v>9.389541766788047E-05</v>
      </c>
      <c r="F131" s="10">
        <f t="shared" si="31"/>
        <v>29.873942924764393</v>
      </c>
      <c r="G131" s="9">
        <f t="shared" si="32"/>
        <v>9.389541967987697E-05</v>
      </c>
      <c r="H131" s="10">
        <f t="shared" si="33"/>
        <v>29.810914374587142</v>
      </c>
      <c r="I131" s="9">
        <f t="shared" si="34"/>
        <v>9.389542303320145E-05</v>
      </c>
      <c r="J131" s="3">
        <f t="shared" si="35"/>
        <v>-3.4058890441218503</v>
      </c>
      <c r="K131" s="1">
        <f>0</f>
        <v>0</v>
      </c>
      <c r="L131" s="10">
        <f t="shared" si="36"/>
        <v>0.7896891584533735</v>
      </c>
      <c r="N131" s="9">
        <f t="shared" si="23"/>
        <v>9.382207180610063E-05</v>
      </c>
      <c r="O131" s="9">
        <f t="shared" si="24"/>
        <v>9.382207315221314E-05</v>
      </c>
      <c r="P131" s="9">
        <f t="shared" si="25"/>
        <v>9.382207584443587E-05</v>
      </c>
      <c r="Q131" s="9">
        <f t="shared" si="26"/>
        <v>9.382207988276541E-05</v>
      </c>
      <c r="S131" s="10">
        <f t="shared" si="43"/>
        <v>0.038109812989131554</v>
      </c>
      <c r="T131" s="10">
        <f t="shared" si="43"/>
        <v>0.038109812917456805</v>
      </c>
      <c r="U131" s="10">
        <f t="shared" si="43"/>
        <v>0.038109812702432855</v>
      </c>
      <c r="V131" s="10">
        <f t="shared" si="42"/>
        <v>0.03810981234405995</v>
      </c>
      <c r="W131" s="3">
        <f>0</f>
        <v>0</v>
      </c>
      <c r="Y131" s="3">
        <f t="shared" si="37"/>
        <v>4770.985562460671</v>
      </c>
      <c r="Z131" s="3">
        <f t="shared" si="38"/>
        <v>4770.985596538371</v>
      </c>
      <c r="AA131" s="3">
        <f t="shared" si="39"/>
        <v>4770.985698771329</v>
      </c>
      <c r="AB131" s="3">
        <f t="shared" si="40"/>
        <v>4770.98586915944</v>
      </c>
      <c r="AC131" s="3">
        <f t="shared" si="41"/>
        <v>0</v>
      </c>
    </row>
    <row r="132" spans="1:29" ht="12.75">
      <c r="A132" s="10">
        <f t="shared" si="27"/>
        <v>0.7967399545109929</v>
      </c>
      <c r="B132" s="3">
        <f t="shared" si="22"/>
        <v>30</v>
      </c>
      <c r="C132" s="9">
        <f t="shared" si="28"/>
        <v>9.374885350544286E-05</v>
      </c>
      <c r="D132" s="10">
        <f t="shared" si="29"/>
        <v>29.93697098917992</v>
      </c>
      <c r="E132" s="9">
        <f t="shared" si="30"/>
        <v>9.37488541808848E-05</v>
      </c>
      <c r="F132" s="10">
        <f t="shared" si="31"/>
        <v>29.87394197333692</v>
      </c>
      <c r="G132" s="9">
        <f t="shared" si="32"/>
        <v>9.374885620721113E-05</v>
      </c>
      <c r="H132" s="10">
        <f t="shared" si="33"/>
        <v>29.81091294744754</v>
      </c>
      <c r="I132" s="9">
        <f t="shared" si="34"/>
        <v>9.374885958441822E-05</v>
      </c>
      <c r="J132" s="3">
        <f t="shared" si="35"/>
        <v>62.90727553984621</v>
      </c>
      <c r="K132" s="1">
        <f>0</f>
        <v>0</v>
      </c>
      <c r="L132" s="10">
        <f t="shared" si="36"/>
        <v>0.7967399545109929</v>
      </c>
      <c r="N132" s="9">
        <f t="shared" si="23"/>
        <v>9.367576255057223E-05</v>
      </c>
      <c r="O132" s="9">
        <f t="shared" si="24"/>
        <v>9.36757639062197E-05</v>
      </c>
      <c r="P132" s="9">
        <f t="shared" si="25"/>
        <v>9.36757666175139E-05</v>
      </c>
      <c r="Q132" s="9">
        <f t="shared" si="26"/>
        <v>8.001232609028931E-09</v>
      </c>
      <c r="S132" s="10">
        <f t="shared" si="43"/>
        <v>0.03812548169119984</v>
      </c>
      <c r="T132" s="10">
        <f t="shared" si="43"/>
        <v>0.03812548161896583</v>
      </c>
      <c r="U132" s="10">
        <f t="shared" si="43"/>
        <v>0.03812548140226378</v>
      </c>
      <c r="V132" s="10">
        <f t="shared" si="42"/>
        <v>0.03812548104109405</v>
      </c>
      <c r="W132" s="3">
        <f>0</f>
        <v>0</v>
      </c>
      <c r="Y132" s="3">
        <f t="shared" si="37"/>
        <v>4763.5384225939315</v>
      </c>
      <c r="Z132" s="3">
        <f t="shared" si="38"/>
        <v>4763.5384569142825</v>
      </c>
      <c r="AA132" s="3">
        <f t="shared" si="39"/>
        <v>4763.538559875364</v>
      </c>
      <c r="AB132" s="3">
        <f t="shared" si="40"/>
        <v>4763.5387314769905</v>
      </c>
      <c r="AC132" s="3">
        <f t="shared" si="41"/>
        <v>0</v>
      </c>
    </row>
    <row r="133" spans="1:29" ht="12.75">
      <c r="A133" s="10">
        <f t="shared" si="27"/>
        <v>0.8037907505686123</v>
      </c>
      <c r="B133" s="3">
        <f t="shared" si="22"/>
        <v>30</v>
      </c>
      <c r="C133" s="9">
        <f t="shared" si="28"/>
        <v>9.360279804631717E-05</v>
      </c>
      <c r="D133" s="10">
        <f t="shared" si="29"/>
        <v>29.93697051009613</v>
      </c>
      <c r="E133" s="9">
        <f t="shared" si="30"/>
        <v>9.36027987265186E-05</v>
      </c>
      <c r="F133" s="10">
        <f t="shared" si="31"/>
        <v>29.873941015169628</v>
      </c>
      <c r="G133" s="9">
        <f t="shared" si="32"/>
        <v>9.360280076712157E-05</v>
      </c>
      <c r="H133" s="10">
        <f t="shared" si="33"/>
        <v>62.91296072736839</v>
      </c>
      <c r="I133" s="9">
        <f t="shared" si="34"/>
        <v>1.6059428078767876E-08</v>
      </c>
      <c r="J133" s="3">
        <f t="shared" si="35"/>
        <v>62.91293078704964</v>
      </c>
      <c r="K133" s="1">
        <f>0</f>
        <v>0</v>
      </c>
      <c r="L133" s="10">
        <f t="shared" si="36"/>
        <v>0.8037907505686123</v>
      </c>
      <c r="N133" s="9">
        <f t="shared" si="23"/>
        <v>9.35299604535255E-05</v>
      </c>
      <c r="O133" s="9">
        <f t="shared" si="24"/>
        <v>9.352996181867419E-05</v>
      </c>
      <c r="P133" s="9">
        <f t="shared" si="25"/>
        <v>2.417443253466438E-08</v>
      </c>
      <c r="Q133" s="9">
        <f t="shared" si="26"/>
        <v>8.058146195597423E-09</v>
      </c>
      <c r="S133" s="10">
        <f t="shared" si="43"/>
        <v>0.038141106512476465</v>
      </c>
      <c r="T133" s="10">
        <f t="shared" si="43"/>
        <v>0.03814110643968555</v>
      </c>
      <c r="U133" s="10">
        <f t="shared" si="43"/>
        <v>0.03814110622131291</v>
      </c>
      <c r="V133" s="10">
        <f t="shared" si="42"/>
        <v>78.43071819542878</v>
      </c>
      <c r="W133" s="3">
        <f>0</f>
        <v>0</v>
      </c>
      <c r="Y133" s="3">
        <f t="shared" si="37"/>
        <v>4756.117096728496</v>
      </c>
      <c r="Z133" s="3">
        <f t="shared" si="38"/>
        <v>4756.117131290686</v>
      </c>
      <c r="AA133" s="3">
        <f t="shared" si="39"/>
        <v>4756.117234977188</v>
      </c>
      <c r="AB133" s="3">
        <f t="shared" si="40"/>
        <v>0.8160068079515576</v>
      </c>
      <c r="AC133" s="3">
        <f t="shared" si="41"/>
        <v>0</v>
      </c>
    </row>
    <row r="134" spans="1:29" ht="12.75">
      <c r="A134" s="10">
        <f t="shared" si="27"/>
        <v>0.8108415466262316</v>
      </c>
      <c r="B134" s="3">
        <f t="shared" si="22"/>
        <v>30</v>
      </c>
      <c r="C134" s="9">
        <f t="shared" si="28"/>
        <v>9.345724887302172E-05</v>
      </c>
      <c r="D134" s="10">
        <f t="shared" si="29"/>
        <v>29.936970027654638</v>
      </c>
      <c r="E134" s="9">
        <f t="shared" si="30"/>
        <v>9.345724955796484E-05</v>
      </c>
      <c r="F134" s="10">
        <f t="shared" si="31"/>
        <v>62.91874601330324</v>
      </c>
      <c r="G134" s="9">
        <f t="shared" si="32"/>
        <v>3.234609241283002E-08</v>
      </c>
      <c r="H134" s="10">
        <f t="shared" si="33"/>
        <v>62.91865619878525</v>
      </c>
      <c r="I134" s="9">
        <f t="shared" si="34"/>
        <v>1.6173052278923074E-08</v>
      </c>
      <c r="J134" s="3">
        <f t="shared" si="35"/>
        <v>62.91862626060531</v>
      </c>
      <c r="K134" s="1">
        <f>0</f>
        <v>0</v>
      </c>
      <c r="L134" s="10">
        <f t="shared" si="36"/>
        <v>0.8108415466262316</v>
      </c>
      <c r="N134" s="9">
        <f t="shared" si="23"/>
        <v>9.338466377114953E-05</v>
      </c>
      <c r="O134" s="9">
        <f t="shared" si="24"/>
        <v>4.057425445647425E-08</v>
      </c>
      <c r="P134" s="9">
        <f t="shared" si="25"/>
        <v>2.4344564861412652E-08</v>
      </c>
      <c r="Q134" s="9">
        <f t="shared" si="26"/>
        <v>8.114856984760378E-09</v>
      </c>
      <c r="S134" s="10">
        <f t="shared" si="43"/>
        <v>0.03815668728565195</v>
      </c>
      <c r="T134" s="10">
        <f t="shared" si="43"/>
        <v>0.03815668721230668</v>
      </c>
      <c r="U134" s="10">
        <f t="shared" si="43"/>
        <v>38.939865191444284</v>
      </c>
      <c r="V134" s="10">
        <f t="shared" si="42"/>
        <v>77.87970114132781</v>
      </c>
      <c r="W134" s="3">
        <f>0</f>
        <v>0</v>
      </c>
      <c r="Y134" s="3">
        <f t="shared" si="37"/>
        <v>4748.721496105717</v>
      </c>
      <c r="Z134" s="3">
        <f t="shared" si="38"/>
        <v>4748.721530908841</v>
      </c>
      <c r="AA134" s="3">
        <f t="shared" si="39"/>
        <v>1.6435598758585797</v>
      </c>
      <c r="AB134" s="3">
        <f t="shared" si="40"/>
        <v>0.821780246483735</v>
      </c>
      <c r="AC134" s="3">
        <f t="shared" si="41"/>
        <v>0</v>
      </c>
    </row>
    <row r="135" spans="1:29" ht="12.75">
      <c r="A135" s="10">
        <f t="shared" si="27"/>
        <v>0.817892342683851</v>
      </c>
      <c r="B135" s="3">
        <f t="shared" si="22"/>
        <v>30</v>
      </c>
      <c r="C135" s="9">
        <f t="shared" si="28"/>
        <v>9.331220424474466E-05</v>
      </c>
      <c r="D135" s="10">
        <f t="shared" si="29"/>
        <v>62.92463124128209</v>
      </c>
      <c r="E135" s="9">
        <f t="shared" si="30"/>
        <v>4.885876571865784E-08</v>
      </c>
      <c r="F135" s="10">
        <f t="shared" si="31"/>
        <v>62.92448156126066</v>
      </c>
      <c r="G135" s="9">
        <f t="shared" si="32"/>
        <v>3.2572530861159854E-08</v>
      </c>
      <c r="H135" s="10">
        <f t="shared" si="33"/>
        <v>62.92439175320335</v>
      </c>
      <c r="I135" s="9">
        <f t="shared" si="34"/>
        <v>1.6286271545265633E-08</v>
      </c>
      <c r="J135" s="3">
        <f t="shared" si="35"/>
        <v>62.92436181717662</v>
      </c>
      <c r="K135" s="1">
        <f>0</f>
        <v>0</v>
      </c>
      <c r="L135" s="10">
        <f t="shared" si="36"/>
        <v>0.817892342683851</v>
      </c>
      <c r="N135" s="9">
        <f t="shared" si="23"/>
        <v>5.719947355984813E-08</v>
      </c>
      <c r="O135" s="9">
        <f t="shared" si="24"/>
        <v>4.08567975056883E-08</v>
      </c>
      <c r="P135" s="9">
        <f t="shared" si="25"/>
        <v>2.451409077436239E-08</v>
      </c>
      <c r="Q135" s="9">
        <f t="shared" si="26"/>
        <v>8.17136563694405E-09</v>
      </c>
      <c r="S135" s="10">
        <f t="shared" si="43"/>
        <v>0.03817222384375261</v>
      </c>
      <c r="T135" s="10">
        <f t="shared" si="43"/>
        <v>25.77945757529873</v>
      </c>
      <c r="U135" s="10">
        <f t="shared" si="43"/>
        <v>38.66916216594996</v>
      </c>
      <c r="V135" s="10">
        <f t="shared" si="42"/>
        <v>77.33829529520204</v>
      </c>
      <c r="W135" s="3">
        <f>0</f>
        <v>0</v>
      </c>
      <c r="Y135" s="3">
        <f t="shared" si="37"/>
        <v>4741.351532271989</v>
      </c>
      <c r="Z135" s="3">
        <f t="shared" si="38"/>
        <v>2.4825968433611765</v>
      </c>
      <c r="AA135" s="3">
        <f t="shared" si="39"/>
        <v>1.6550655978875866</v>
      </c>
      <c r="AB135" s="3">
        <f t="shared" si="40"/>
        <v>0.8275331096413561</v>
      </c>
      <c r="AC135" s="3">
        <f t="shared" si="41"/>
        <v>0</v>
      </c>
    </row>
    <row r="136" spans="1:29" ht="12.75">
      <c r="A136" s="10">
        <f t="shared" si="27"/>
        <v>0.8249431387414704</v>
      </c>
      <c r="B136" s="3">
        <f t="shared" si="22"/>
        <v>30</v>
      </c>
      <c r="C136" s="9">
        <f t="shared" si="28"/>
        <v>-9.303646997536206E-05</v>
      </c>
      <c r="D136" s="10">
        <f t="shared" si="29"/>
        <v>62.93040671848467</v>
      </c>
      <c r="E136" s="9">
        <f t="shared" si="30"/>
        <v>4.9197212329536774E-08</v>
      </c>
      <c r="F136" s="10">
        <f t="shared" si="31"/>
        <v>62.93025704930451</v>
      </c>
      <c r="G136" s="9">
        <f t="shared" si="32"/>
        <v>3.279816207387662E-08</v>
      </c>
      <c r="H136" s="10">
        <f t="shared" si="33"/>
        <v>62.930167247751875</v>
      </c>
      <c r="I136" s="9">
        <f t="shared" si="34"/>
        <v>1.6399087193497442E-08</v>
      </c>
      <c r="J136" s="3">
        <f t="shared" si="35"/>
        <v>62.93013731389376</v>
      </c>
      <c r="K136" s="1">
        <f>0</f>
        <v>0</v>
      </c>
      <c r="L136" s="10">
        <f t="shared" si="36"/>
        <v>0.8249431387414704</v>
      </c>
      <c r="N136" s="9">
        <f t="shared" si="23"/>
        <v>-9.296393721198202E-05</v>
      </c>
      <c r="O136" s="9">
        <f t="shared" si="24"/>
        <v>4.113833315225366E-08</v>
      </c>
      <c r="P136" s="9">
        <f t="shared" si="25"/>
        <v>2.4683012245671425E-08</v>
      </c>
      <c r="Q136" s="9">
        <f t="shared" si="26"/>
        <v>8.227672807424938E-09</v>
      </c>
      <c r="S136" s="10">
        <f t="shared" si="43"/>
        <v>0.03820178537124521</v>
      </c>
      <c r="T136" s="10">
        <f t="shared" si="43"/>
        <v>25.60211073726623</v>
      </c>
      <c r="U136" s="10">
        <f t="shared" si="43"/>
        <v>38.403142078159924</v>
      </c>
      <c r="V136" s="10">
        <f t="shared" si="42"/>
        <v>76.80625532163988</v>
      </c>
      <c r="W136" s="3">
        <f>0</f>
        <v>0</v>
      </c>
      <c r="Y136" s="3">
        <f t="shared" si="37"/>
        <v>-4727.341005876019</v>
      </c>
      <c r="Z136" s="3">
        <f t="shared" si="38"/>
        <v>2.4997938903077284</v>
      </c>
      <c r="AA136" s="3">
        <f t="shared" si="39"/>
        <v>1.6665303029044898</v>
      </c>
      <c r="AB136" s="3">
        <f t="shared" si="40"/>
        <v>0.8332654642774676</v>
      </c>
      <c r="AC136" s="3">
        <f t="shared" si="41"/>
        <v>0</v>
      </c>
    </row>
    <row r="137" spans="1:29" ht="12.75">
      <c r="A137" s="10">
        <f t="shared" si="27"/>
        <v>0.8319939347990898</v>
      </c>
      <c r="B137" s="3">
        <f t="shared" si="22"/>
        <v>30</v>
      </c>
      <c r="C137" s="9">
        <f t="shared" si="28"/>
        <v>-9.289152993352138E-05</v>
      </c>
      <c r="D137" s="10">
        <f t="shared" si="29"/>
        <v>30.062552533865375</v>
      </c>
      <c r="E137" s="9">
        <f t="shared" si="30"/>
        <v>-9.289153068216748E-05</v>
      </c>
      <c r="F137" s="10">
        <f t="shared" si="31"/>
        <v>62.93607233502896</v>
      </c>
      <c r="G137" s="9">
        <f t="shared" si="32"/>
        <v>3.302298867564326E-08</v>
      </c>
      <c r="H137" s="10">
        <f t="shared" si="33"/>
        <v>62.935982540025385</v>
      </c>
      <c r="I137" s="9">
        <f t="shared" si="34"/>
        <v>1.6511500535360837E-08</v>
      </c>
      <c r="J137" s="3">
        <f t="shared" si="35"/>
        <v>62.93595260835007</v>
      </c>
      <c r="K137" s="1">
        <f>0</f>
        <v>0</v>
      </c>
      <c r="L137" s="10">
        <f t="shared" si="36"/>
        <v>0.8319939347990898</v>
      </c>
      <c r="N137" s="9">
        <f t="shared" si="23"/>
        <v>-9.281924867088409E-05</v>
      </c>
      <c r="O137" s="9">
        <f t="shared" si="24"/>
        <v>-9.281925017318378E-05</v>
      </c>
      <c r="P137" s="9">
        <f t="shared" si="25"/>
        <v>2.4851331239594924E-08</v>
      </c>
      <c r="Q137" s="9">
        <f t="shared" si="26"/>
        <v>8.283779152677188E-09</v>
      </c>
      <c r="S137" s="10">
        <f t="shared" si="43"/>
        <v>0.038217337627101715</v>
      </c>
      <c r="T137" s="10">
        <f t="shared" si="43"/>
        <v>0.03821733754674815</v>
      </c>
      <c r="U137" s="10">
        <f t="shared" si="43"/>
        <v>38.141686399045</v>
      </c>
      <c r="V137" s="10">
        <f t="shared" si="42"/>
        <v>76.28334416536867</v>
      </c>
      <c r="W137" s="3">
        <f>0</f>
        <v>0</v>
      </c>
      <c r="Y137" s="3">
        <f t="shared" si="37"/>
        <v>-4719.9763562567005</v>
      </c>
      <c r="Z137" s="3">
        <f t="shared" si="38"/>
        <v>-4719.97639429668</v>
      </c>
      <c r="AA137" s="3">
        <f t="shared" si="39"/>
        <v>1.67795412427287</v>
      </c>
      <c r="AB137" s="3">
        <f t="shared" si="40"/>
        <v>0.8389773770439248</v>
      </c>
      <c r="AC137" s="3">
        <f t="shared" si="41"/>
        <v>0</v>
      </c>
    </row>
    <row r="138" spans="1:29" ht="12.75">
      <c r="A138" s="10">
        <f t="shared" si="27"/>
        <v>0.8390447308567092</v>
      </c>
      <c r="B138" s="3">
        <f t="shared" si="22"/>
        <v>30</v>
      </c>
      <c r="C138" s="9">
        <f t="shared" si="28"/>
        <v>-9.274709245805868E-05</v>
      </c>
      <c r="D138" s="10">
        <f t="shared" si="29"/>
        <v>30.062553064775837</v>
      </c>
      <c r="E138" s="9">
        <f t="shared" si="30"/>
        <v>-9.274709321170792E-05</v>
      </c>
      <c r="F138" s="10">
        <f t="shared" si="31"/>
        <v>30.12510613492646</v>
      </c>
      <c r="G138" s="9">
        <f t="shared" si="32"/>
        <v>-9.274709547265567E-05</v>
      </c>
      <c r="H138" s="10">
        <f t="shared" si="33"/>
        <v>62.94183748808061</v>
      </c>
      <c r="I138" s="9">
        <f t="shared" si="34"/>
        <v>1.6623512879845188E-08</v>
      </c>
      <c r="J138" s="3">
        <f t="shared" si="35"/>
        <v>62.941807558602875</v>
      </c>
      <c r="K138" s="1">
        <f>0</f>
        <v>0</v>
      </c>
      <c r="L138" s="10">
        <f t="shared" si="36"/>
        <v>0.8390447308567092</v>
      </c>
      <c r="N138" s="9">
        <f t="shared" si="23"/>
        <v>-9.267506183170068E-05</v>
      </c>
      <c r="O138" s="9">
        <f t="shared" si="24"/>
        <v>-9.267506334398933E-05</v>
      </c>
      <c r="P138" s="9">
        <f t="shared" si="25"/>
        <v>-9.267506636856383E-05</v>
      </c>
      <c r="Q138" s="9">
        <f t="shared" si="26"/>
        <v>8.339685325219456E-09</v>
      </c>
      <c r="S138" s="10">
        <f t="shared" si="43"/>
        <v>0.03823284466563401</v>
      </c>
      <c r="T138" s="10">
        <f t="shared" si="43"/>
        <v>0.03823284458469882</v>
      </c>
      <c r="U138" s="10">
        <f t="shared" si="43"/>
        <v>0.03823284434189319</v>
      </c>
      <c r="V138" s="10">
        <f t="shared" si="42"/>
        <v>75.76933269939092</v>
      </c>
      <c r="W138" s="3">
        <f>0</f>
        <v>0</v>
      </c>
      <c r="Y138" s="3">
        <f t="shared" si="37"/>
        <v>-4712.637242888352</v>
      </c>
      <c r="Z138" s="3">
        <f t="shared" si="38"/>
        <v>-4712.63728118255</v>
      </c>
      <c r="AA138" s="3">
        <f t="shared" si="39"/>
        <v>-4712.6373960651445</v>
      </c>
      <c r="AB138" s="3">
        <f t="shared" si="40"/>
        <v>0.8446689144527002</v>
      </c>
      <c r="AC138" s="3">
        <f t="shared" si="41"/>
        <v>0</v>
      </c>
    </row>
    <row r="139" spans="1:29" ht="12.75">
      <c r="A139" s="10">
        <f t="shared" si="27"/>
        <v>0.8460955269143285</v>
      </c>
      <c r="B139" s="3">
        <f t="shared" si="22"/>
        <v>30</v>
      </c>
      <c r="C139" s="9">
        <f t="shared" si="28"/>
        <v>-9.260315582154255E-05</v>
      </c>
      <c r="D139" s="10">
        <f t="shared" si="29"/>
        <v>30.06255359921638</v>
      </c>
      <c r="E139" s="9">
        <f t="shared" si="30"/>
        <v>-9.260315658017765E-05</v>
      </c>
      <c r="F139" s="10">
        <f t="shared" si="31"/>
        <v>30.125107203806564</v>
      </c>
      <c r="G139" s="9">
        <f t="shared" si="32"/>
        <v>-9.260315885608014E-05</v>
      </c>
      <c r="H139" s="10">
        <f t="shared" si="33"/>
        <v>30.18766081914441</v>
      </c>
      <c r="I139" s="9">
        <f t="shared" si="34"/>
        <v>-9.26031626492474E-05</v>
      </c>
      <c r="J139" s="3">
        <f t="shared" si="35"/>
        <v>62.94770202317071</v>
      </c>
      <c r="K139" s="1">
        <f>0</f>
        <v>0</v>
      </c>
      <c r="L139" s="10">
        <f t="shared" si="36"/>
        <v>0.8460955269143285</v>
      </c>
      <c r="N139" s="9">
        <f t="shared" si="23"/>
        <v>-9.25313749699716E-05</v>
      </c>
      <c r="O139" s="9">
        <f t="shared" si="24"/>
        <v>-9.253137649221192E-05</v>
      </c>
      <c r="P139" s="9">
        <f t="shared" si="25"/>
        <v>-9.253137953668993E-05</v>
      </c>
      <c r="Q139" s="9">
        <f t="shared" si="26"/>
        <v>-9.253138410340163E-05</v>
      </c>
      <c r="S139" s="10">
        <f t="shared" si="43"/>
        <v>0.03824830631417297</v>
      </c>
      <c r="T139" s="10">
        <f t="shared" si="43"/>
        <v>0.03824830623265894</v>
      </c>
      <c r="U139" s="10">
        <f t="shared" si="43"/>
        <v>0.03824830598811717</v>
      </c>
      <c r="V139" s="10">
        <f t="shared" si="42"/>
        <v>0.03824830558054796</v>
      </c>
      <c r="W139" s="3">
        <f>0</f>
        <v>0</v>
      </c>
      <c r="Y139" s="3">
        <f t="shared" si="37"/>
        <v>-4705.323577997255</v>
      </c>
      <c r="Z139" s="3">
        <f t="shared" si="38"/>
        <v>-4705.323616544792</v>
      </c>
      <c r="AA139" s="3">
        <f t="shared" si="39"/>
        <v>-4705.323732187261</v>
      </c>
      <c r="AB139" s="3">
        <f t="shared" si="40"/>
        <v>-4705.323924924531</v>
      </c>
      <c r="AC139" s="3">
        <f t="shared" si="41"/>
        <v>0</v>
      </c>
    </row>
    <row r="140" spans="1:29" ht="12.75">
      <c r="A140" s="10">
        <f t="shared" si="27"/>
        <v>0.8531463229719479</v>
      </c>
      <c r="B140" s="3">
        <f t="shared" si="22"/>
        <v>30</v>
      </c>
      <c r="C140" s="9">
        <f t="shared" si="28"/>
        <v>-9.245971830247905E-05</v>
      </c>
      <c r="D140" s="10">
        <f t="shared" si="29"/>
        <v>30.062554137173827</v>
      </c>
      <c r="E140" s="9">
        <f t="shared" si="30"/>
        <v>-9.245971906607997E-05</v>
      </c>
      <c r="F140" s="10">
        <f t="shared" si="31"/>
        <v>30.125108279720518</v>
      </c>
      <c r="G140" s="9">
        <f t="shared" si="32"/>
        <v>-9.245972135688288E-05</v>
      </c>
      <c r="H140" s="10">
        <f t="shared" si="33"/>
        <v>30.187662433013475</v>
      </c>
      <c r="I140" s="9">
        <f t="shared" si="34"/>
        <v>-9.245972517488381E-05</v>
      </c>
      <c r="J140" s="3">
        <f t="shared" si="35"/>
        <v>-2.453202656180744</v>
      </c>
      <c r="K140" s="1">
        <f>0</f>
        <v>0</v>
      </c>
      <c r="L140" s="10">
        <f t="shared" si="36"/>
        <v>0.8531463229719479</v>
      </c>
      <c r="N140" s="9">
        <f t="shared" si="23"/>
        <v>-9.238818636716124E-05</v>
      </c>
      <c r="O140" s="9">
        <f t="shared" si="24"/>
        <v>-9.238818789931614E-05</v>
      </c>
      <c r="P140" s="9">
        <f t="shared" si="25"/>
        <v>-9.238819096362486E-05</v>
      </c>
      <c r="Q140" s="9">
        <f t="shared" si="26"/>
        <v>-8.444771153510438E-09</v>
      </c>
      <c r="S140" s="10">
        <f t="shared" si="43"/>
        <v>0.03826372240040632</v>
      </c>
      <c r="T140" s="10">
        <f t="shared" si="43"/>
        <v>0.03826372231831666</v>
      </c>
      <c r="U140" s="10">
        <f t="shared" si="43"/>
        <v>0.038263722072047666</v>
      </c>
      <c r="V140" s="10">
        <f t="shared" si="42"/>
        <v>0.03826372166159977</v>
      </c>
      <c r="W140" s="3">
        <f>0</f>
        <v>0</v>
      </c>
      <c r="Y140" s="3">
        <f t="shared" si="37"/>
        <v>-4698.035274111374</v>
      </c>
      <c r="Z140" s="3">
        <f t="shared" si="38"/>
        <v>-4698.035312911234</v>
      </c>
      <c r="AA140" s="3">
        <f t="shared" si="39"/>
        <v>-4698.0354293108185</v>
      </c>
      <c r="AB140" s="3">
        <f t="shared" si="40"/>
        <v>-4698.035623309928</v>
      </c>
      <c r="AC140" s="3">
        <f t="shared" si="41"/>
        <v>0</v>
      </c>
    </row>
    <row r="141" spans="1:29" ht="12.75">
      <c r="A141" s="10">
        <f t="shared" si="27"/>
        <v>0.8601971190295673</v>
      </c>
      <c r="B141" s="3">
        <f t="shared" si="22"/>
        <v>30</v>
      </c>
      <c r="C141" s="9">
        <f t="shared" si="28"/>
        <v>-9.231677818528555E-05</v>
      </c>
      <c r="D141" s="10">
        <f t="shared" si="29"/>
        <v>30.06255467863508</v>
      </c>
      <c r="E141" s="9">
        <f t="shared" si="30"/>
        <v>-9.231677895383527E-05</v>
      </c>
      <c r="F141" s="10">
        <f t="shared" si="31"/>
        <v>30.12510936264261</v>
      </c>
      <c r="G141" s="9">
        <f t="shared" si="32"/>
        <v>-9.231678125948312E-05</v>
      </c>
      <c r="H141" s="10">
        <f t="shared" si="33"/>
        <v>-2.459201296405186</v>
      </c>
      <c r="I141" s="9">
        <f t="shared" si="34"/>
        <v>-1.6944860194051823E-08</v>
      </c>
      <c r="J141" s="3">
        <f t="shared" si="35"/>
        <v>-2.4591713950967464</v>
      </c>
      <c r="K141" s="1">
        <f>0</f>
        <v>0</v>
      </c>
      <c r="L141" s="10">
        <f t="shared" si="36"/>
        <v>0.8601971190295673</v>
      </c>
      <c r="N141" s="9">
        <f t="shared" si="23"/>
        <v>-9.224549431063794E-05</v>
      </c>
      <c r="O141" s="9">
        <f t="shared" si="24"/>
        <v>-9.224549585267201E-05</v>
      </c>
      <c r="P141" s="9">
        <f t="shared" si="25"/>
        <v>-2.5500117193806096E-08</v>
      </c>
      <c r="Q141" s="9">
        <f t="shared" si="26"/>
        <v>-8.500041189339031E-09</v>
      </c>
      <c r="S141" s="10">
        <f t="shared" si="43"/>
        <v>0.038279092752388846</v>
      </c>
      <c r="T141" s="10">
        <f t="shared" si="43"/>
        <v>0.03827909266972645</v>
      </c>
      <c r="U141" s="10">
        <f t="shared" si="43"/>
        <v>0.0382790924217394</v>
      </c>
      <c r="V141" s="10">
        <f t="shared" si="42"/>
        <v>74.33242078136134</v>
      </c>
      <c r="W141" s="3">
        <f>0</f>
        <v>0</v>
      </c>
      <c r="Y141" s="3">
        <f t="shared" si="37"/>
        <v>-4690.772244059046</v>
      </c>
      <c r="Z141" s="3">
        <f t="shared" si="38"/>
        <v>-4690.772283110362</v>
      </c>
      <c r="AA141" s="3">
        <f t="shared" si="39"/>
        <v>-4690.772400264244</v>
      </c>
      <c r="AB141" s="3">
        <f t="shared" si="40"/>
        <v>-0.8609971171024724</v>
      </c>
      <c r="AC141" s="3">
        <f t="shared" si="41"/>
        <v>0</v>
      </c>
    </row>
    <row r="142" spans="1:29" ht="12.75">
      <c r="A142" s="10">
        <f t="shared" si="27"/>
        <v>0.8672479150871867</v>
      </c>
      <c r="B142" s="3">
        <f t="shared" si="22"/>
        <v>30</v>
      </c>
      <c r="C142" s="9">
        <f t="shared" si="28"/>
        <v>-9.217433376027642E-05</v>
      </c>
      <c r="D142" s="10">
        <f t="shared" si="29"/>
        <v>30.062555223587623</v>
      </c>
      <c r="E142" s="9">
        <f t="shared" si="30"/>
        <v>-9.217433453375653E-05</v>
      </c>
      <c r="F142" s="10">
        <f t="shared" si="31"/>
        <v>-2.4652987949096694</v>
      </c>
      <c r="G142" s="9">
        <f t="shared" si="32"/>
        <v>-3.411039252753317E-08</v>
      </c>
      <c r="H142" s="10">
        <f t="shared" si="33"/>
        <v>-2.4652090977640584</v>
      </c>
      <c r="I142" s="9">
        <f t="shared" si="34"/>
        <v>-1.7055202657757924E-08</v>
      </c>
      <c r="J142" s="3">
        <f t="shared" si="35"/>
        <v>-2.4651791987082574</v>
      </c>
      <c r="K142" s="1">
        <f>0</f>
        <v>0</v>
      </c>
      <c r="L142" s="10">
        <f t="shared" si="36"/>
        <v>0.8672479150871867</v>
      </c>
      <c r="N142" s="9">
        <f t="shared" si="23"/>
        <v>-9.21032970936555E-05</v>
      </c>
      <c r="O142" s="9">
        <f t="shared" si="24"/>
        <v>-4.277553686924427E-08</v>
      </c>
      <c r="P142" s="9">
        <f t="shared" si="25"/>
        <v>-2.566533495070388E-08</v>
      </c>
      <c r="Q142" s="9">
        <f t="shared" si="26"/>
        <v>-8.55511378814619E-09</v>
      </c>
      <c r="S142" s="10">
        <f t="shared" si="43"/>
        <v>0.03829441719855124</v>
      </c>
      <c r="T142" s="10">
        <f t="shared" si="43"/>
        <v>0.03829441711531921</v>
      </c>
      <c r="U142" s="10">
        <f t="shared" si="43"/>
        <v>36.92576908954995</v>
      </c>
      <c r="V142" s="10">
        <f t="shared" si="42"/>
        <v>73.85151049217613</v>
      </c>
      <c r="W142" s="3">
        <f>0</f>
        <v>0</v>
      </c>
      <c r="Y142" s="3">
        <f t="shared" si="37"/>
        <v>-4683.53440096824</v>
      </c>
      <c r="Z142" s="3">
        <f t="shared" si="38"/>
        <v>-4683.534440270078</v>
      </c>
      <c r="AA142" s="3">
        <f t="shared" si="39"/>
        <v>-1.733206960288123</v>
      </c>
      <c r="AB142" s="3">
        <f t="shared" si="40"/>
        <v>-0.8666038050336178</v>
      </c>
      <c r="AC142" s="3">
        <f t="shared" si="41"/>
        <v>0</v>
      </c>
    </row>
    <row r="143" spans="1:29" ht="12.75">
      <c r="A143" s="10">
        <f t="shared" si="27"/>
        <v>0.8742987111448061</v>
      </c>
      <c r="B143" s="3">
        <f t="shared" si="22"/>
        <v>30</v>
      </c>
      <c r="C143" s="9">
        <f t="shared" si="28"/>
        <v>-9.203238332363979E-05</v>
      </c>
      <c r="D143" s="10">
        <f t="shared" si="29"/>
        <v>-2.471494998435485</v>
      </c>
      <c r="E143" s="9">
        <f t="shared" si="30"/>
        <v>-5.149540119459623E-08</v>
      </c>
      <c r="F143" s="10">
        <f t="shared" si="31"/>
        <v>-2.4713455146013827</v>
      </c>
      <c r="G143" s="9">
        <f t="shared" si="32"/>
        <v>-3.433028891245432E-08</v>
      </c>
      <c r="H143" s="10">
        <f t="shared" si="33"/>
        <v>-2.471255824256578</v>
      </c>
      <c r="I143" s="9">
        <f t="shared" si="34"/>
        <v>-1.716515089107414E-08</v>
      </c>
      <c r="J143" s="3">
        <f t="shared" si="35"/>
        <v>-2.471225927467381</v>
      </c>
      <c r="K143" s="1">
        <f>0</f>
        <v>0</v>
      </c>
      <c r="L143" s="10">
        <f t="shared" si="36"/>
        <v>0.8742987111448061</v>
      </c>
      <c r="N143" s="9">
        <f t="shared" si="23"/>
        <v>-6.026983677887284E-08</v>
      </c>
      <c r="O143" s="9">
        <f t="shared" si="24"/>
        <v>-4.3049915688517846E-08</v>
      </c>
      <c r="P143" s="9">
        <f t="shared" si="25"/>
        <v>-2.5829962323179305E-08</v>
      </c>
      <c r="Q143" s="9">
        <f t="shared" si="26"/>
        <v>-8.609989593034422E-09</v>
      </c>
      <c r="S143" s="10">
        <f t="shared" si="43"/>
        <v>0.038309695567709925</v>
      </c>
      <c r="T143" s="10">
        <f t="shared" si="43"/>
        <v>24.459513836310748</v>
      </c>
      <c r="U143" s="10">
        <f t="shared" si="43"/>
        <v>36.6892478311961</v>
      </c>
      <c r="V143" s="10">
        <f t="shared" si="42"/>
        <v>73.3784681543677</v>
      </c>
      <c r="W143" s="3">
        <f>0</f>
        <v>0</v>
      </c>
      <c r="Y143" s="3">
        <f t="shared" si="37"/>
        <v>-4676.321658265384</v>
      </c>
      <c r="Z143" s="3">
        <f t="shared" si="38"/>
        <v>-2.6165687686314687</v>
      </c>
      <c r="AA143" s="3">
        <f t="shared" si="39"/>
        <v>-1.744380268967579</v>
      </c>
      <c r="AB143" s="3">
        <f t="shared" si="40"/>
        <v>-0.8721904614492904</v>
      </c>
      <c r="AC143" s="3">
        <f t="shared" si="41"/>
        <v>0</v>
      </c>
    </row>
    <row r="144" spans="1:29" ht="12.75">
      <c r="A144" s="10">
        <f t="shared" si="27"/>
        <v>0.8813495072024254</v>
      </c>
      <c r="B144" s="3">
        <f t="shared" si="22"/>
        <v>30</v>
      </c>
      <c r="C144" s="9">
        <f t="shared" si="28"/>
        <v>9.175272778702453E-05</v>
      </c>
      <c r="D144" s="10">
        <f t="shared" si="29"/>
        <v>-2.4775804927179292</v>
      </c>
      <c r="E144" s="9">
        <f t="shared" si="30"/>
        <v>-5.1824066723624624E-08</v>
      </c>
      <c r="F144" s="10">
        <f t="shared" si="31"/>
        <v>-2.4774310202897603</v>
      </c>
      <c r="G144" s="9">
        <f t="shared" si="32"/>
        <v>-3.454939939968518E-08</v>
      </c>
      <c r="H144" s="10">
        <f t="shared" si="33"/>
        <v>-2.4773413367884487</v>
      </c>
      <c r="I144" s="9">
        <f t="shared" si="34"/>
        <v>-1.7274706175325576E-08</v>
      </c>
      <c r="J144" s="3">
        <f t="shared" si="35"/>
        <v>-2.477311442280766</v>
      </c>
      <c r="K144" s="1">
        <f>0</f>
        <v>0</v>
      </c>
      <c r="L144" s="10">
        <f t="shared" si="36"/>
        <v>0.8813495072024254</v>
      </c>
      <c r="N144" s="9">
        <f t="shared" si="23"/>
        <v>9.168174595854529E-05</v>
      </c>
      <c r="O144" s="9">
        <f t="shared" si="24"/>
        <v>-4.3323313734628056E-08</v>
      </c>
      <c r="P144" s="9">
        <f t="shared" si="25"/>
        <v>-2.5994001231662933E-08</v>
      </c>
      <c r="Q144" s="9">
        <f t="shared" si="26"/>
        <v>-8.664669242223271E-09</v>
      </c>
      <c r="S144" s="10">
        <f t="shared" si="43"/>
        <v>0.03833981491774429</v>
      </c>
      <c r="T144" s="10">
        <f t="shared" si="43"/>
        <v>24.30439287489219</v>
      </c>
      <c r="U144" s="10">
        <f t="shared" si="43"/>
        <v>36.456566536930225</v>
      </c>
      <c r="V144" s="10">
        <f t="shared" si="42"/>
        <v>72.91310574212189</v>
      </c>
      <c r="W144" s="3">
        <f>0</f>
        <v>0</v>
      </c>
      <c r="Y144" s="3">
        <f t="shared" si="37"/>
        <v>4662.111885623412</v>
      </c>
      <c r="Z144" s="3">
        <f t="shared" si="38"/>
        <v>-2.633268822201916</v>
      </c>
      <c r="AA144" s="3">
        <f t="shared" si="39"/>
        <v>-1.7555136448510171</v>
      </c>
      <c r="AB144" s="3">
        <f t="shared" si="40"/>
        <v>-0.8777571514557938</v>
      </c>
      <c r="AC144" s="3">
        <f t="shared" si="41"/>
        <v>0</v>
      </c>
    </row>
    <row r="145" spans="1:29" ht="12.75">
      <c r="A145" s="10">
        <f t="shared" si="27"/>
        <v>0.8884003032600448</v>
      </c>
      <c r="B145" s="3">
        <f t="shared" si="22"/>
        <v>30</v>
      </c>
      <c r="C145" s="9">
        <f t="shared" si="28"/>
        <v>9.16108869317988E-05</v>
      </c>
      <c r="D145" s="10">
        <f t="shared" si="29"/>
        <v>29.937921395158597</v>
      </c>
      <c r="E145" s="9">
        <f t="shared" si="30"/>
        <v>9.16108877720844E-05</v>
      </c>
      <c r="F145" s="10">
        <f t="shared" si="31"/>
        <v>-2.48355517333333</v>
      </c>
      <c r="G145" s="9">
        <f t="shared" si="32"/>
        <v>-3.4767726545242847E-08</v>
      </c>
      <c r="H145" s="10">
        <f t="shared" si="33"/>
        <v>-2.4834654967185092</v>
      </c>
      <c r="I145" s="9">
        <f t="shared" si="34"/>
        <v>-1.7383869787844743E-08</v>
      </c>
      <c r="J145" s="3">
        <f t="shared" si="35"/>
        <v>-2.4834356045061523</v>
      </c>
      <c r="K145" s="1">
        <f>0</f>
        <v>0</v>
      </c>
      <c r="L145" s="10">
        <f t="shared" si="36"/>
        <v>0.8884003032600448</v>
      </c>
      <c r="N145" s="9">
        <f t="shared" si="23"/>
        <v>9.15401513338913E-05</v>
      </c>
      <c r="O145" s="9">
        <f t="shared" si="24"/>
        <v>9.154015301964544E-05</v>
      </c>
      <c r="P145" s="9">
        <f t="shared" si="25"/>
        <v>-2.6157453589074843E-08</v>
      </c>
      <c r="Q145" s="9">
        <f t="shared" si="26"/>
        <v>-8.719153374826544E-09</v>
      </c>
      <c r="S145" s="10">
        <f t="shared" si="43"/>
        <v>0.03835510074732991</v>
      </c>
      <c r="T145" s="10">
        <f t="shared" si="43"/>
        <v>0.038355100656756694</v>
      </c>
      <c r="U145" s="10">
        <f t="shared" si="43"/>
        <v>36.227634164878694</v>
      </c>
      <c r="V145" s="10">
        <f t="shared" si="42"/>
        <v>72.45524117456928</v>
      </c>
      <c r="W145" s="3">
        <f>0</f>
        <v>0</v>
      </c>
      <c r="Y145" s="3">
        <f t="shared" si="37"/>
        <v>4654.904710938101</v>
      </c>
      <c r="Z145" s="3">
        <f t="shared" si="38"/>
        <v>4654.904753634439</v>
      </c>
      <c r="AA145" s="3">
        <f t="shared" si="39"/>
        <v>-1.7666072178140062</v>
      </c>
      <c r="AB145" s="3">
        <f t="shared" si="40"/>
        <v>-0.8833039399565622</v>
      </c>
      <c r="AC145" s="3">
        <f t="shared" si="41"/>
        <v>0</v>
      </c>
    </row>
    <row r="146" spans="1:29" ht="12.75">
      <c r="A146" s="10">
        <f t="shared" si="27"/>
        <v>0.8954510993176642</v>
      </c>
      <c r="B146" s="3">
        <f t="shared" si="22"/>
        <v>30</v>
      </c>
      <c r="C146" s="9">
        <f t="shared" si="28"/>
        <v>9.146953811172666E-05</v>
      </c>
      <c r="D146" s="10">
        <f t="shared" si="29"/>
        <v>29.937920799415615</v>
      </c>
      <c r="E146" s="9">
        <f t="shared" si="30"/>
        <v>9.146953895719071E-05</v>
      </c>
      <c r="F146" s="10">
        <f t="shared" si="31"/>
        <v>29.875841593107992</v>
      </c>
      <c r="G146" s="9">
        <f t="shared" si="32"/>
        <v>9.14695414935829E-05</v>
      </c>
      <c r="H146" s="10">
        <f t="shared" si="33"/>
        <v>-2.4896281658557586</v>
      </c>
      <c r="I146" s="9">
        <f t="shared" si="34"/>
        <v>-1.7492643003335274E-08</v>
      </c>
      <c r="J146" s="3">
        <f t="shared" si="35"/>
        <v>-2.4895982759530035</v>
      </c>
      <c r="K146" s="1">
        <f>0</f>
        <v>0</v>
      </c>
      <c r="L146" s="10">
        <f t="shared" si="36"/>
        <v>0.8954510993176642</v>
      </c>
      <c r="N146" s="9">
        <f t="shared" si="23"/>
        <v>9.139904789832206E-05</v>
      </c>
      <c r="O146" s="9">
        <f t="shared" si="24"/>
        <v>9.139904959441524E-05</v>
      </c>
      <c r="P146" s="9">
        <f t="shared" si="25"/>
        <v>9.139905298659846E-05</v>
      </c>
      <c r="Q146" s="9">
        <f t="shared" si="26"/>
        <v>-8.773442626436763E-09</v>
      </c>
      <c r="S146" s="10">
        <f t="shared" si="43"/>
        <v>0.038370339416868515</v>
      </c>
      <c r="T146" s="10">
        <f t="shared" si="43"/>
        <v>0.038370339325702996</v>
      </c>
      <c r="U146" s="10">
        <f t="shared" si="43"/>
        <v>0.038370339052206444</v>
      </c>
      <c r="V146" s="10">
        <f t="shared" si="42"/>
        <v>72.00469807709702</v>
      </c>
      <c r="W146" s="3">
        <f>0</f>
        <v>0</v>
      </c>
      <c r="Y146" s="3">
        <f t="shared" si="37"/>
        <v>4647.722537394369</v>
      </c>
      <c r="Z146" s="3">
        <f t="shared" si="38"/>
        <v>4647.722580353833</v>
      </c>
      <c r="AA146" s="3">
        <f t="shared" si="39"/>
        <v>4647.722709232226</v>
      </c>
      <c r="AB146" s="3">
        <f t="shared" si="40"/>
        <v>-0.8888308917214512</v>
      </c>
      <c r="AC146" s="3">
        <f t="shared" si="41"/>
        <v>0</v>
      </c>
    </row>
    <row r="147" spans="1:29" ht="12.75">
      <c r="A147" s="10">
        <f t="shared" si="27"/>
        <v>0.9025018953752836</v>
      </c>
      <c r="B147" s="3">
        <f t="shared" si="22"/>
        <v>30</v>
      </c>
      <c r="C147" s="9">
        <f t="shared" si="28"/>
        <v>9.132867963613419E-05</v>
      </c>
      <c r="D147" s="10">
        <f t="shared" si="29"/>
        <v>29.93792020001883</v>
      </c>
      <c r="E147" s="9">
        <f t="shared" si="30"/>
        <v>9.132868048675885E-05</v>
      </c>
      <c r="F147" s="10">
        <f t="shared" si="31"/>
        <v>29.87584039431553</v>
      </c>
      <c r="G147" s="9">
        <f t="shared" si="32"/>
        <v>9.132868303862963E-05</v>
      </c>
      <c r="H147" s="10">
        <f t="shared" si="33"/>
        <v>29.813760577167876</v>
      </c>
      <c r="I147" s="9">
        <f t="shared" si="34"/>
        <v>9.132868729174372E-05</v>
      </c>
      <c r="J147" s="3">
        <f t="shared" si="35"/>
        <v>-2.495799318880019</v>
      </c>
      <c r="K147" s="1">
        <f>0</f>
        <v>0</v>
      </c>
      <c r="L147" s="10">
        <f t="shared" si="36"/>
        <v>0.9025018953752836</v>
      </c>
      <c r="N147" s="9">
        <f t="shared" si="23"/>
        <v>9.125843396407081E-05</v>
      </c>
      <c r="O147" s="9">
        <f t="shared" si="24"/>
        <v>9.125843567046417E-05</v>
      </c>
      <c r="P147" s="9">
        <f t="shared" si="25"/>
        <v>9.125843908324799E-05</v>
      </c>
      <c r="Q147" s="9">
        <f t="shared" si="26"/>
        <v>9.125844420241775E-05</v>
      </c>
      <c r="S147" s="10">
        <f t="shared" si="43"/>
        <v>0.038385530749276996</v>
      </c>
      <c r="T147" s="10">
        <f t="shared" si="43"/>
        <v>0.038385530657522614</v>
      </c>
      <c r="U147" s="10">
        <f t="shared" si="43"/>
        <v>0.03838553038225978</v>
      </c>
      <c r="V147" s="10">
        <f t="shared" si="42"/>
        <v>0.03838552992348886</v>
      </c>
      <c r="W147" s="3">
        <f>0</f>
        <v>0</v>
      </c>
      <c r="Y147" s="3">
        <f t="shared" si="37"/>
        <v>4640.565279086204</v>
      </c>
      <c r="Z147" s="3">
        <f t="shared" si="38"/>
        <v>4640.565322307888</v>
      </c>
      <c r="AA147" s="3">
        <f t="shared" si="39"/>
        <v>4640.565451972775</v>
      </c>
      <c r="AB147" s="3">
        <f t="shared" si="40"/>
        <v>4640.565668080723</v>
      </c>
      <c r="AC147" s="3">
        <f t="shared" si="41"/>
        <v>0</v>
      </c>
    </row>
    <row r="148" spans="1:29" ht="12.75">
      <c r="A148" s="10">
        <f t="shared" si="27"/>
        <v>0.909552691432903</v>
      </c>
      <c r="B148" s="3">
        <f aca="true" t="shared" si="44" ref="B148:B179">$B$5</f>
        <v>30</v>
      </c>
      <c r="C148" s="9">
        <f t="shared" si="28"/>
        <v>9.118830982015672E-05</v>
      </c>
      <c r="D148" s="10">
        <f t="shared" si="29"/>
        <v>29.937919596981985</v>
      </c>
      <c r="E148" s="9">
        <f t="shared" si="30"/>
        <v>9.118831067592095E-05</v>
      </c>
      <c r="F148" s="10">
        <f t="shared" si="31"/>
        <v>29.875839188242843</v>
      </c>
      <c r="G148" s="9">
        <f t="shared" si="32"/>
        <v>9.118831324321398E-05</v>
      </c>
      <c r="H148" s="10">
        <f t="shared" si="33"/>
        <v>29.813758768060957</v>
      </c>
      <c r="I148" s="9">
        <f t="shared" si="34"/>
        <v>9.118831752203125E-05</v>
      </c>
      <c r="J148" s="3">
        <f t="shared" si="35"/>
        <v>62.005395257424034</v>
      </c>
      <c r="K148" s="1">
        <f>0</f>
        <v>0</v>
      </c>
      <c r="L148" s="10">
        <f t="shared" si="36"/>
        <v>0.909552691432903</v>
      </c>
      <c r="N148" s="9">
        <f aca="true" t="shared" si="45" ref="N148:N179">((B148-D148)+($B$14-$B$17)*(C148+E148))/((2*$B$14))</f>
        <v>9.111830784916676E-05</v>
      </c>
      <c r="O148" s="9">
        <f aca="true" t="shared" si="46" ref="O148:O179">((D148-F148)+($B$14-$B$17)*(E148+G148))/(2*$B$14)</f>
        <v>9.111830956582178E-05</v>
      </c>
      <c r="P148" s="9">
        <f aca="true" t="shared" si="47" ref="P148:P179">((F148-H148)+($B$14-$B$17)*(G148+I148))/(2*$B$14)</f>
        <v>9.111831299913046E-05</v>
      </c>
      <c r="Q148" s="9">
        <f aca="true" t="shared" si="48" ref="Q148:Q179">((H148-J148)+($B$14-$B$17)*(I148+K148))/(2*$B$14)</f>
        <v>8.874572422058987E-09</v>
      </c>
      <c r="S148" s="10">
        <f t="shared" si="43"/>
        <v>0.038400674567883084</v>
      </c>
      <c r="T148" s="10">
        <f t="shared" si="43"/>
        <v>0.03840067447554368</v>
      </c>
      <c r="U148" s="10">
        <f t="shared" si="43"/>
        <v>0.03840067419852537</v>
      </c>
      <c r="V148" s="10">
        <f t="shared" si="42"/>
        <v>0.03840067373682872</v>
      </c>
      <c r="W148" s="3">
        <f>0</f>
        <v>0</v>
      </c>
      <c r="Y148" s="3">
        <f t="shared" si="37"/>
        <v>4633.432850402773</v>
      </c>
      <c r="Z148" s="3">
        <f t="shared" si="38"/>
        <v>4633.432893885606</v>
      </c>
      <c r="AA148" s="3">
        <f t="shared" si="39"/>
        <v>4633.433024334124</v>
      </c>
      <c r="AB148" s="3">
        <f t="shared" si="40"/>
        <v>4633.433241748094</v>
      </c>
      <c r="AC148" s="3">
        <f t="shared" si="41"/>
        <v>0</v>
      </c>
    </row>
    <row r="149" spans="1:29" ht="12.75">
      <c r="A149" s="10">
        <f aca="true" t="shared" si="49" ref="A149:A179">A148+$B$11</f>
        <v>0.9166034874905223</v>
      </c>
      <c r="B149" s="3">
        <f t="shared" si="44"/>
        <v>30</v>
      </c>
      <c r="C149" s="9">
        <f aca="true" t="shared" si="50" ref="C149:C179">((B149-D148)+$B$14*E148-$B$17*(E148+N148))/$B$14</f>
        <v>9.10484269847123E-05</v>
      </c>
      <c r="D149" s="10">
        <f aca="true" t="shared" si="51" ref="D149:D179">(B148+$B$14*C148-$B$17*(C148+N148)-$B$14*E149)</f>
        <v>29.93791899031867</v>
      </c>
      <c r="E149" s="9">
        <f aca="true" t="shared" si="52" ref="E149:E179">((B148-F148)+$B$14*(C148+G148)-$B$17*(C148+N148+O148+G148))/(2*$B$14)</f>
        <v>9.104842784559866E-05</v>
      </c>
      <c r="F149" s="10">
        <f aca="true" t="shared" si="53" ref="F149:F179">(D148+$B$14*E148-$B$17*(E148+O148)-$B$14*G149)</f>
        <v>29.875837974916706</v>
      </c>
      <c r="G149" s="9">
        <f aca="true" t="shared" si="54" ref="G149:G179">((D148-H148)+$B$14*(E148+I148)-$B$17*(E148+O148+P148+I148))/(2*$B$14)</f>
        <v>9.104843042825608E-05</v>
      </c>
      <c r="H149" s="10">
        <f aca="true" t="shared" si="55" ref="H149:H179">(F148+$B$14*G148-$B$17*(G148+P148)-$B$14*I149)</f>
        <v>62.01169763859465</v>
      </c>
      <c r="I149" s="9">
        <f aca="true" t="shared" si="56" ref="I149:I179">((F148-J148)+$B$14*(G148+K148)-$B$17*(G148+P148+Q148+K148))/(2*$B$14)</f>
        <v>1.7802858813450465E-08</v>
      </c>
      <c r="J149" s="3">
        <f aca="true" t="shared" si="57" ref="J149:J179">H148+$B$14*I148-$B$17*(I148+Q148)</f>
        <v>62.011667778587196</v>
      </c>
      <c r="K149" s="1">
        <f>0</f>
        <v>0</v>
      </c>
      <c r="L149" s="10">
        <f aca="true" t="shared" si="58" ref="L149:L179">L148+$B$11</f>
        <v>0.9166034874905223</v>
      </c>
      <c r="N149" s="9">
        <f t="shared" si="45"/>
        <v>9.097866787741535E-05</v>
      </c>
      <c r="O149" s="9">
        <f t="shared" si="46"/>
        <v>9.097866960429522E-05</v>
      </c>
      <c r="P149" s="9">
        <f t="shared" si="47"/>
        <v>2.678471309770397E-08</v>
      </c>
      <c r="Q149" s="9">
        <f t="shared" si="48"/>
        <v>8.928239927606608E-09</v>
      </c>
      <c r="S149" s="10">
        <f t="shared" si="43"/>
        <v>0.03841577069643631</v>
      </c>
      <c r="T149" s="10">
        <f t="shared" si="43"/>
        <v>0.03841577060351534</v>
      </c>
      <c r="U149" s="10">
        <f t="shared" si="43"/>
        <v>0.038415770324752685</v>
      </c>
      <c r="V149" s="10">
        <f t="shared" si="42"/>
        <v>70.75001218759198</v>
      </c>
      <c r="W149" s="3">
        <f>0</f>
        <v>0</v>
      </c>
      <c r="Y149" s="3">
        <f aca="true" t="shared" si="59" ref="Y149:Y179">4*C149/(3.1415927*$B$6*0.000001139)</f>
        <v>4626.325166027067</v>
      </c>
      <c r="Z149" s="3">
        <f aca="true" t="shared" si="60" ref="Z149:Z179">4*E149/(3.1415927*$B$6*0.000001139)</f>
        <v>4626.325209770165</v>
      </c>
      <c r="AA149" s="3">
        <f aca="true" t="shared" si="61" ref="AA149:AA179">4*G149/(3.1415927*$B$6*0.000001139)</f>
        <v>4626.325340999373</v>
      </c>
      <c r="AB149" s="3">
        <f aca="true" t="shared" si="62" ref="AB149:AB179">4*I149/(3.1415927*$B$6*0.000001139)</f>
        <v>0.9045934837481796</v>
      </c>
      <c r="AC149" s="3">
        <f aca="true" t="shared" si="63" ref="AC149:AC179">4*K149/(3.1415927*$B$6*0.000001139)</f>
        <v>0</v>
      </c>
    </row>
    <row r="150" spans="1:29" ht="12.75">
      <c r="A150" s="10">
        <f t="shared" si="49"/>
        <v>0.9236542835481417</v>
      </c>
      <c r="B150" s="3">
        <f t="shared" si="44"/>
        <v>30</v>
      </c>
      <c r="C150" s="9">
        <f t="shared" si="50"/>
        <v>9.090902945648889E-05</v>
      </c>
      <c r="D150" s="10">
        <f t="shared" si="51"/>
        <v>29.937918380041907</v>
      </c>
      <c r="E150" s="9">
        <f t="shared" si="52"/>
        <v>9.090903032247801E-05</v>
      </c>
      <c r="F150" s="10">
        <f t="shared" si="53"/>
        <v>62.01809766234034</v>
      </c>
      <c r="G150" s="9">
        <f t="shared" si="54"/>
        <v>3.581998949322636E-08</v>
      </c>
      <c r="H150" s="10">
        <f t="shared" si="55"/>
        <v>62.01800808942721</v>
      </c>
      <c r="I150" s="9">
        <f t="shared" si="56"/>
        <v>1.791000145084629E-08</v>
      </c>
      <c r="J150" s="3">
        <f t="shared" si="57"/>
        <v>62.01797823178227</v>
      </c>
      <c r="K150" s="1">
        <f>0</f>
        <v>0</v>
      </c>
      <c r="L150" s="10">
        <f t="shared" si="58"/>
        <v>0.9236542835481417</v>
      </c>
      <c r="N150" s="9">
        <f t="shared" si="45"/>
        <v>9.083951237838014E-05</v>
      </c>
      <c r="O150" s="9">
        <f t="shared" si="46"/>
        <v>4.490854250969114E-08</v>
      </c>
      <c r="P150" s="9">
        <f t="shared" si="47"/>
        <v>2.6945138954285303E-08</v>
      </c>
      <c r="Q150" s="9">
        <f t="shared" si="48"/>
        <v>8.981715225861679E-09</v>
      </c>
      <c r="S150" s="10">
        <f t="shared" si="43"/>
        <v>0.03843081895911729</v>
      </c>
      <c r="T150" s="10">
        <f t="shared" si="43"/>
        <v>0.038430818865618575</v>
      </c>
      <c r="U150" s="10">
        <f t="shared" si="43"/>
        <v>35.163396077036374</v>
      </c>
      <c r="V150" s="10">
        <f t="shared" si="42"/>
        <v>70.32676582871426</v>
      </c>
      <c r="W150" s="3">
        <f>0</f>
        <v>0</v>
      </c>
      <c r="Y150" s="3">
        <f t="shared" si="59"/>
        <v>4619.242140935264</v>
      </c>
      <c r="Z150" s="3">
        <f t="shared" si="60"/>
        <v>4619.2421849376415</v>
      </c>
      <c r="AA150" s="3">
        <f t="shared" si="61"/>
        <v>1.8200744848361081</v>
      </c>
      <c r="AB150" s="3">
        <f t="shared" si="62"/>
        <v>0.9100375830715215</v>
      </c>
      <c r="AC150" s="3">
        <f t="shared" si="63"/>
        <v>0</v>
      </c>
    </row>
    <row r="151" spans="1:29" ht="12.75">
      <c r="A151" s="10">
        <f t="shared" si="49"/>
        <v>0.9307050796057611</v>
      </c>
      <c r="B151" s="3">
        <f t="shared" si="44"/>
        <v>30</v>
      </c>
      <c r="C151" s="9">
        <f t="shared" si="50"/>
        <v>9.077011556792058E-05</v>
      </c>
      <c r="D151" s="10">
        <f t="shared" si="51"/>
        <v>62.02459517844369</v>
      </c>
      <c r="E151" s="9">
        <f t="shared" si="52"/>
        <v>5.405022695087232E-08</v>
      </c>
      <c r="F151" s="10">
        <f t="shared" si="53"/>
        <v>62.024445902210665</v>
      </c>
      <c r="G151" s="9">
        <f t="shared" si="54"/>
        <v>3.603350711332943E-08</v>
      </c>
      <c r="H151" s="10">
        <f t="shared" si="55"/>
        <v>62.024356336426656</v>
      </c>
      <c r="I151" s="9">
        <f t="shared" si="56"/>
        <v>1.801676030055927E-08</v>
      </c>
      <c r="J151" s="3">
        <f t="shared" si="57"/>
        <v>62.024326481157715</v>
      </c>
      <c r="K151" s="1">
        <f>0</f>
        <v>0</v>
      </c>
      <c r="L151" s="10">
        <f t="shared" si="58"/>
        <v>0.9307050796057611</v>
      </c>
      <c r="N151" s="9">
        <f t="shared" si="45"/>
        <v>6.324489791223134E-08</v>
      </c>
      <c r="O151" s="9">
        <f t="shared" si="46"/>
        <v>4.517496089714308E-08</v>
      </c>
      <c r="P151" s="9">
        <f t="shared" si="47"/>
        <v>2.7104990065108915E-08</v>
      </c>
      <c r="Q151" s="9">
        <f t="shared" si="48"/>
        <v>9.034998943196158E-09</v>
      </c>
      <c r="S151" s="10">
        <f t="shared" si="43"/>
        <v>0.03844581918054852</v>
      </c>
      <c r="T151" s="10">
        <f t="shared" si="43"/>
        <v>23.30337075495428</v>
      </c>
      <c r="U151" s="10">
        <f t="shared" si="43"/>
        <v>34.955034325805855</v>
      </c>
      <c r="V151" s="10">
        <f t="shared" si="42"/>
        <v>69.91004248341481</v>
      </c>
      <c r="W151" s="3">
        <f>0</f>
        <v>0</v>
      </c>
      <c r="Y151" s="3">
        <f t="shared" si="59"/>
        <v>4612.183690395507</v>
      </c>
      <c r="Z151" s="3">
        <f t="shared" si="60"/>
        <v>2.7463838031411676</v>
      </c>
      <c r="AA151" s="3">
        <f t="shared" si="61"/>
        <v>1.830923677644666</v>
      </c>
      <c r="AB151" s="3">
        <f t="shared" si="62"/>
        <v>0.9154621814910657</v>
      </c>
      <c r="AC151" s="3">
        <f t="shared" si="63"/>
        <v>0</v>
      </c>
    </row>
    <row r="152" spans="1:29" ht="12.75">
      <c r="A152" s="10">
        <f t="shared" si="49"/>
        <v>0.9377558756633805</v>
      </c>
      <c r="B152" s="3">
        <f t="shared" si="44"/>
        <v>30</v>
      </c>
      <c r="C152" s="9">
        <f t="shared" si="50"/>
        <v>-9.048669883560718E-05</v>
      </c>
      <c r="D152" s="10">
        <f t="shared" si="51"/>
        <v>62.03098106707886</v>
      </c>
      <c r="E152" s="9">
        <f t="shared" si="52"/>
        <v>5.43693555661296E-08</v>
      </c>
      <c r="F152" s="10">
        <f t="shared" si="53"/>
        <v>62.0308318027967</v>
      </c>
      <c r="G152" s="9">
        <f t="shared" si="54"/>
        <v>3.624625965389227E-08</v>
      </c>
      <c r="H152" s="10">
        <f t="shared" si="55"/>
        <v>62.03074224418311</v>
      </c>
      <c r="I152" s="9">
        <f t="shared" si="56"/>
        <v>1.8123136610196583E-08</v>
      </c>
      <c r="J152" s="3">
        <f t="shared" si="57"/>
        <v>62.03071239130471</v>
      </c>
      <c r="K152" s="1">
        <f>0</f>
        <v>0</v>
      </c>
      <c r="L152" s="10">
        <f t="shared" si="58"/>
        <v>0.9377558756633805</v>
      </c>
      <c r="N152" s="9">
        <f t="shared" si="45"/>
        <v>-9.041723897747012E-05</v>
      </c>
      <c r="O152" s="9">
        <f t="shared" si="46"/>
        <v>4.544042449212918E-08</v>
      </c>
      <c r="P152" s="9">
        <f t="shared" si="47"/>
        <v>2.7264268300453655E-08</v>
      </c>
      <c r="Q152" s="9">
        <f t="shared" si="48"/>
        <v>9.088091700837831E-09</v>
      </c>
      <c r="S152" s="10">
        <f t="shared" si="43"/>
        <v>0.03847643472394873</v>
      </c>
      <c r="T152" s="10">
        <f t="shared" si="43"/>
        <v>23.166588327382378</v>
      </c>
      <c r="U152" s="10">
        <f t="shared" si="43"/>
        <v>34.749860814682535</v>
      </c>
      <c r="V152" s="10">
        <f t="shared" si="42"/>
        <v>69.49969561653806</v>
      </c>
      <c r="W152" s="3">
        <f>0</f>
        <v>0</v>
      </c>
      <c r="Y152" s="3">
        <f t="shared" si="59"/>
        <v>-4597.782805013986</v>
      </c>
      <c r="Z152" s="3">
        <f t="shared" si="60"/>
        <v>2.7625992699301984</v>
      </c>
      <c r="AA152" s="3">
        <f t="shared" si="61"/>
        <v>1.8417339954627576</v>
      </c>
      <c r="AB152" s="3">
        <f t="shared" si="62"/>
        <v>0.9208673423998514</v>
      </c>
      <c r="AC152" s="3">
        <f t="shared" si="63"/>
        <v>0</v>
      </c>
    </row>
    <row r="153" spans="1:29" ht="12.75">
      <c r="A153" s="10">
        <f t="shared" si="49"/>
        <v>0.9448066717209999</v>
      </c>
      <c r="B153" s="3">
        <f t="shared" si="44"/>
        <v>30</v>
      </c>
      <c r="C153" s="9">
        <f t="shared" si="50"/>
        <v>-9.034789928798918E-05</v>
      </c>
      <c r="D153" s="10">
        <f t="shared" si="51"/>
        <v>30.061605865714256</v>
      </c>
      <c r="E153" s="9">
        <f t="shared" si="52"/>
        <v>-9.034790022374887E-05</v>
      </c>
      <c r="F153" s="10">
        <f t="shared" si="53"/>
        <v>62.03725522912954</v>
      </c>
      <c r="G153" s="9">
        <f t="shared" si="54"/>
        <v>3.6458249603889246E-08</v>
      </c>
      <c r="H153" s="10">
        <f t="shared" si="55"/>
        <v>62.03716567772809</v>
      </c>
      <c r="I153" s="9">
        <f t="shared" si="56"/>
        <v>1.8229131623660935E-08</v>
      </c>
      <c r="J153" s="3">
        <f t="shared" si="57"/>
        <v>62.03713582725353</v>
      </c>
      <c r="K153" s="1">
        <f>0</f>
        <v>0</v>
      </c>
      <c r="L153" s="10">
        <f t="shared" si="58"/>
        <v>0.9448066717209999</v>
      </c>
      <c r="N153" s="9">
        <f t="shared" si="45"/>
        <v>-9.02786804942174E-05</v>
      </c>
      <c r="O153" s="9">
        <f t="shared" si="46"/>
        <v>-9.027868237107949E-05</v>
      </c>
      <c r="P153" s="9">
        <f t="shared" si="47"/>
        <v>2.7422975522946464E-08</v>
      </c>
      <c r="Q153" s="9">
        <f t="shared" si="48"/>
        <v>9.140994121429838E-09</v>
      </c>
      <c r="S153" s="10">
        <f t="shared" si="43"/>
        <v>0.03849143329480388</v>
      </c>
      <c r="T153" s="10">
        <f t="shared" si="43"/>
        <v>0.038491433193676414</v>
      </c>
      <c r="U153" s="10">
        <f t="shared" si="43"/>
        <v>34.54780445332282</v>
      </c>
      <c r="V153" s="10">
        <f t="shared" si="42"/>
        <v>69.09558304964641</v>
      </c>
      <c r="W153" s="3">
        <f>0</f>
        <v>0</v>
      </c>
      <c r="Y153" s="3">
        <f t="shared" si="59"/>
        <v>-4590.730164332053</v>
      </c>
      <c r="Z153" s="3">
        <f t="shared" si="60"/>
        <v>-4590.730211879592</v>
      </c>
      <c r="AA153" s="3">
        <f t="shared" si="61"/>
        <v>1.8525055647593969</v>
      </c>
      <c r="AB153" s="3">
        <f t="shared" si="62"/>
        <v>0.9262531290026869</v>
      </c>
      <c r="AC153" s="3">
        <f t="shared" si="63"/>
        <v>0</v>
      </c>
    </row>
    <row r="154" spans="1:29" ht="12.75">
      <c r="A154" s="10">
        <f t="shared" si="49"/>
        <v>0.9518574677786192</v>
      </c>
      <c r="B154" s="3">
        <f t="shared" si="44"/>
        <v>30</v>
      </c>
      <c r="C154" s="9">
        <f t="shared" si="50"/>
        <v>-9.020958145204961E-05</v>
      </c>
      <c r="D154" s="10">
        <f t="shared" si="51"/>
        <v>30.0616065289945</v>
      </c>
      <c r="E154" s="9">
        <f t="shared" si="52"/>
        <v>-9.020958239314738E-05</v>
      </c>
      <c r="F154" s="10">
        <f t="shared" si="53"/>
        <v>30.123213064058884</v>
      </c>
      <c r="G154" s="9">
        <f t="shared" si="54"/>
        <v>-9.020958521644056E-05</v>
      </c>
      <c r="H154" s="10">
        <f t="shared" si="55"/>
        <v>62.04362650253135</v>
      </c>
      <c r="I154" s="9">
        <f t="shared" si="56"/>
        <v>1.8334746582321923E-08</v>
      </c>
      <c r="J154" s="3">
        <f t="shared" si="57"/>
        <v>62.043596654474506</v>
      </c>
      <c r="K154" s="1">
        <f>0</f>
        <v>0</v>
      </c>
      <c r="L154" s="10">
        <f t="shared" si="58"/>
        <v>0.9518574677786192</v>
      </c>
      <c r="N154" s="9">
        <f t="shared" si="45"/>
        <v>-9.014060289459386E-05</v>
      </c>
      <c r="O154" s="9">
        <f t="shared" si="46"/>
        <v>-9.014060478211351E-05</v>
      </c>
      <c r="P154" s="9">
        <f t="shared" si="47"/>
        <v>-9.014060855714942E-05</v>
      </c>
      <c r="Q154" s="9">
        <f t="shared" si="48"/>
        <v>9.193706823759538E-09</v>
      </c>
      <c r="S154" s="10">
        <f t="shared" si="43"/>
        <v>0.03850638265518774</v>
      </c>
      <c r="T154" s="10">
        <f t="shared" si="43"/>
        <v>0.0385063825534652</v>
      </c>
      <c r="U154" s="10">
        <f t="shared" si="43"/>
        <v>0.03850638224829758</v>
      </c>
      <c r="V154" s="10">
        <f t="shared" si="42"/>
        <v>68.69756679593492</v>
      </c>
      <c r="W154" s="3">
        <f>0</f>
        <v>0</v>
      </c>
      <c r="Y154" s="3">
        <f t="shared" si="59"/>
        <v>-4583.7020002384</v>
      </c>
      <c r="Z154" s="3">
        <f t="shared" si="60"/>
        <v>-4583.7020480571755</v>
      </c>
      <c r="AA154" s="3">
        <f t="shared" si="61"/>
        <v>-4583.702191513496</v>
      </c>
      <c r="AB154" s="3">
        <f t="shared" si="62"/>
        <v>0.9316196043756692</v>
      </c>
      <c r="AC154" s="3">
        <f t="shared" si="63"/>
        <v>0</v>
      </c>
    </row>
    <row r="155" spans="1:29" ht="12.75">
      <c r="A155" s="10">
        <f t="shared" si="49"/>
        <v>0.9589082638362386</v>
      </c>
      <c r="B155" s="3">
        <f t="shared" si="44"/>
        <v>30</v>
      </c>
      <c r="C155" s="9">
        <f t="shared" si="50"/>
        <v>-9.007174367312254E-05</v>
      </c>
      <c r="D155" s="10">
        <f t="shared" si="51"/>
        <v>30.06160719604111</v>
      </c>
      <c r="E155" s="9">
        <f t="shared" si="52"/>
        <v>-9.00717446195398E-05</v>
      </c>
      <c r="F155" s="10">
        <f t="shared" si="53"/>
        <v>30.123214398150903</v>
      </c>
      <c r="G155" s="9">
        <f t="shared" si="54"/>
        <v>-9.007174745878834E-05</v>
      </c>
      <c r="H155" s="10">
        <f t="shared" si="55"/>
        <v>30.184821612398153</v>
      </c>
      <c r="I155" s="9">
        <f t="shared" si="56"/>
        <v>-9.007175219086485E-05</v>
      </c>
      <c r="J155" s="3">
        <f t="shared" si="57"/>
        <v>62.050094738875345</v>
      </c>
      <c r="K155" s="1">
        <f>0</f>
        <v>0</v>
      </c>
      <c r="L155" s="10">
        <f t="shared" si="58"/>
        <v>0.9589082638362386</v>
      </c>
      <c r="N155" s="9">
        <f t="shared" si="45"/>
        <v>-9.000300452677763E-05</v>
      </c>
      <c r="O155" s="9">
        <f t="shared" si="46"/>
        <v>-9.000300642491461E-05</v>
      </c>
      <c r="P155" s="9">
        <f t="shared" si="47"/>
        <v>-9.00030102211854E-05</v>
      </c>
      <c r="Q155" s="9">
        <f t="shared" si="48"/>
        <v>-9.000301591558488E-05</v>
      </c>
      <c r="S155" s="10">
        <f t="shared" si="43"/>
        <v>0.03852128262362863</v>
      </c>
      <c r="T155" s="10">
        <f t="shared" si="43"/>
        <v>0.03852128252131519</v>
      </c>
      <c r="U155" s="10">
        <f t="shared" si="43"/>
        <v>0.03852128221437517</v>
      </c>
      <c r="V155" s="10">
        <f t="shared" si="42"/>
        <v>0.038521281702808954</v>
      </c>
      <c r="W155" s="3">
        <f>0</f>
        <v>0</v>
      </c>
      <c r="Y155" s="3">
        <f t="shared" si="59"/>
        <v>-4576.698228656639</v>
      </c>
      <c r="Z155" s="3">
        <f t="shared" si="60"/>
        <v>-4576.698276745707</v>
      </c>
      <c r="AA155" s="3">
        <f t="shared" si="61"/>
        <v>-4576.698421012746</v>
      </c>
      <c r="AB155" s="3">
        <f t="shared" si="62"/>
        <v>-4576.698661457588</v>
      </c>
      <c r="AC155" s="3">
        <f t="shared" si="63"/>
        <v>0</v>
      </c>
    </row>
    <row r="156" spans="1:29" ht="12.75">
      <c r="A156" s="10">
        <f t="shared" si="49"/>
        <v>0.965959059893858</v>
      </c>
      <c r="B156" s="3">
        <f t="shared" si="44"/>
        <v>30</v>
      </c>
      <c r="C156" s="9">
        <f t="shared" si="50"/>
        <v>-8.993438430222525E-05</v>
      </c>
      <c r="D156" s="10">
        <f t="shared" si="51"/>
        <v>30.061607866839868</v>
      </c>
      <c r="E156" s="9">
        <f t="shared" si="52"/>
        <v>-8.993438525394037E-05</v>
      </c>
      <c r="F156" s="10">
        <f t="shared" si="53"/>
        <v>30.123215739747305</v>
      </c>
      <c r="G156" s="9">
        <f t="shared" si="54"/>
        <v>-8.993438810908581E-05</v>
      </c>
      <c r="H156" s="10">
        <f t="shared" si="55"/>
        <v>30.184823624790393</v>
      </c>
      <c r="I156" s="9">
        <f t="shared" si="56"/>
        <v>-8.993439286765664E-05</v>
      </c>
      <c r="J156" s="3">
        <f t="shared" si="57"/>
        <v>-1.5637668907263613</v>
      </c>
      <c r="K156" s="1">
        <f>0</f>
        <v>0</v>
      </c>
      <c r="L156" s="10">
        <f t="shared" si="58"/>
        <v>0.965959059893858</v>
      </c>
      <c r="N156" s="9">
        <f t="shared" si="45"/>
        <v>-8.986588374461722E-05</v>
      </c>
      <c r="O156" s="9">
        <f t="shared" si="46"/>
        <v>-8.986588565333167E-05</v>
      </c>
      <c r="P156" s="9">
        <f t="shared" si="47"/>
        <v>-8.986588947075883E-05</v>
      </c>
      <c r="Q156" s="9">
        <f t="shared" si="48"/>
        <v>-9.290930707974699E-09</v>
      </c>
      <c r="S156" s="10">
        <f t="shared" si="43"/>
        <v>0.03853613301912635</v>
      </c>
      <c r="T156" s="10">
        <f t="shared" si="43"/>
        <v>0.03853613291622651</v>
      </c>
      <c r="U156" s="10">
        <f t="shared" si="43"/>
        <v>0.03853613260752699</v>
      </c>
      <c r="V156" s="10">
        <f t="shared" si="42"/>
        <v>0.038536132093028336</v>
      </c>
      <c r="W156" s="3">
        <f>0</f>
        <v>0</v>
      </c>
      <c r="Y156" s="3">
        <f t="shared" si="59"/>
        <v>-4569.718765799159</v>
      </c>
      <c r="Z156" s="3">
        <f t="shared" si="60"/>
        <v>-4569.71881415742</v>
      </c>
      <c r="AA156" s="3">
        <f t="shared" si="61"/>
        <v>-4569.718959232207</v>
      </c>
      <c r="AB156" s="3">
        <f t="shared" si="62"/>
        <v>-4569.719201023271</v>
      </c>
      <c r="AC156" s="3">
        <f t="shared" si="63"/>
        <v>0</v>
      </c>
    </row>
    <row r="157" spans="1:29" ht="12.75">
      <c r="A157" s="10">
        <f t="shared" si="49"/>
        <v>0.9730098559514774</v>
      </c>
      <c r="B157" s="3">
        <f t="shared" si="44"/>
        <v>30</v>
      </c>
      <c r="C157" s="9">
        <f t="shared" si="50"/>
        <v>-8.979750169603253E-05</v>
      </c>
      <c r="D157" s="10">
        <f t="shared" si="51"/>
        <v>30.061608541376685</v>
      </c>
      <c r="E157" s="9">
        <f t="shared" si="52"/>
        <v>-8.979750265302727E-05</v>
      </c>
      <c r="F157" s="10">
        <f t="shared" si="53"/>
        <v>30.123217088820343</v>
      </c>
      <c r="G157" s="9">
        <f t="shared" si="54"/>
        <v>-8.979750552400973E-05</v>
      </c>
      <c r="H157" s="10">
        <f t="shared" si="55"/>
        <v>-1.570363509131329</v>
      </c>
      <c r="I157" s="9">
        <f t="shared" si="56"/>
        <v>-1.863401161454245E-08</v>
      </c>
      <c r="J157" s="3">
        <f t="shared" si="57"/>
        <v>-1.5703336926768805</v>
      </c>
      <c r="K157" s="1">
        <f>0</f>
        <v>0</v>
      </c>
      <c r="L157" s="10">
        <f t="shared" si="58"/>
        <v>0.9730098559514774</v>
      </c>
      <c r="N157" s="9">
        <f t="shared" si="45"/>
        <v>-8.97292389076122E-05</v>
      </c>
      <c r="O157" s="9">
        <f t="shared" si="46"/>
        <v>-8.972924082686585E-05</v>
      </c>
      <c r="P157" s="9">
        <f t="shared" si="47"/>
        <v>-2.802910040148087E-08</v>
      </c>
      <c r="Q157" s="9">
        <f t="shared" si="48"/>
        <v>-9.343035795483148E-09</v>
      </c>
      <c r="S157" s="10">
        <f t="shared" si="43"/>
        <v>0.038550933661163446</v>
      </c>
      <c r="T157" s="10">
        <f t="shared" si="43"/>
        <v>0.03855093355768144</v>
      </c>
      <c r="U157" s="10">
        <f t="shared" si="43"/>
        <v>0.0385509332472357</v>
      </c>
      <c r="V157" s="10">
        <f t="shared" si="42"/>
        <v>67.59427352951812</v>
      </c>
      <c r="W157" s="3">
        <f>0</f>
        <v>0</v>
      </c>
      <c r="Y157" s="3">
        <f t="shared" si="59"/>
        <v>-4562.763528165816</v>
      </c>
      <c r="Z157" s="3">
        <f t="shared" si="60"/>
        <v>-4562.763576792343</v>
      </c>
      <c r="AA157" s="3">
        <f t="shared" si="61"/>
        <v>-4562.763722671837</v>
      </c>
      <c r="AB157" s="3">
        <f t="shared" si="62"/>
        <v>-0.9468257687842668</v>
      </c>
      <c r="AC157" s="3">
        <f t="shared" si="63"/>
        <v>0</v>
      </c>
    </row>
    <row r="158" spans="1:29" ht="12.75">
      <c r="A158" s="10">
        <f t="shared" si="49"/>
        <v>0.9800606520090968</v>
      </c>
      <c r="B158" s="3">
        <f t="shared" si="44"/>
        <v>30</v>
      </c>
      <c r="C158" s="9">
        <f t="shared" si="50"/>
        <v>-8.966109421686388E-05</v>
      </c>
      <c r="D158" s="10">
        <f t="shared" si="51"/>
        <v>30.061609219638044</v>
      </c>
      <c r="E158" s="9">
        <f t="shared" si="52"/>
        <v>-8.966109517911823E-05</v>
      </c>
      <c r="F158" s="10">
        <f t="shared" si="53"/>
        <v>-1.5770565782691817</v>
      </c>
      <c r="G158" s="9">
        <f t="shared" si="54"/>
        <v>-3.7476055037827914E-08</v>
      </c>
      <c r="H158" s="10">
        <f t="shared" si="55"/>
        <v>-1.5769671363329019</v>
      </c>
      <c r="I158" s="9">
        <f t="shared" si="56"/>
        <v>-1.8738034522380306E-08</v>
      </c>
      <c r="J158" s="3">
        <f t="shared" si="57"/>
        <v>-1.576937322346932</v>
      </c>
      <c r="K158" s="1">
        <f>0</f>
        <v>0</v>
      </c>
      <c r="L158" s="10">
        <f t="shared" si="58"/>
        <v>0.9800606520090968</v>
      </c>
      <c r="N158" s="9">
        <f t="shared" si="45"/>
        <v>-8.959306838089534E-05</v>
      </c>
      <c r="O158" s="9">
        <f t="shared" si="46"/>
        <v>-4.697473377630647E-08</v>
      </c>
      <c r="P158" s="9">
        <f t="shared" si="47"/>
        <v>-2.818485431147203E-08</v>
      </c>
      <c r="Q158" s="9">
        <f t="shared" si="48"/>
        <v>-9.394953777799287E-09</v>
      </c>
      <c r="S158" s="10">
        <f t="shared" si="43"/>
        <v>0.03856568436971562</v>
      </c>
      <c r="T158" s="10">
        <f t="shared" si="43"/>
        <v>0.038565684265655986</v>
      </c>
      <c r="U158" s="10">
        <f t="shared" si="43"/>
        <v>33.60952684999052</v>
      </c>
      <c r="V158" s="10">
        <f t="shared" si="42"/>
        <v>67.2190285764079</v>
      </c>
      <c r="W158" s="3">
        <f>0</f>
        <v>0</v>
      </c>
      <c r="Y158" s="3">
        <f t="shared" si="59"/>
        <v>-4555.832432543283</v>
      </c>
      <c r="Z158" s="3">
        <f t="shared" si="60"/>
        <v>-4555.83248143706</v>
      </c>
      <c r="AA158" s="3">
        <f t="shared" si="61"/>
        <v>-1.9042219869875392</v>
      </c>
      <c r="AB158" s="3">
        <f t="shared" si="62"/>
        <v>-0.952111349351786</v>
      </c>
      <c r="AC158" s="3">
        <f t="shared" si="63"/>
        <v>0</v>
      </c>
    </row>
    <row r="159" spans="1:29" ht="12.75">
      <c r="A159" s="10">
        <f t="shared" si="49"/>
        <v>0.9871114480667161</v>
      </c>
      <c r="B159" s="3">
        <f t="shared" si="44"/>
        <v>30</v>
      </c>
      <c r="C159" s="9">
        <f t="shared" si="50"/>
        <v>-8.95251602326605E-05</v>
      </c>
      <c r="D159" s="10">
        <f t="shared" si="51"/>
        <v>-1.583845950896997</v>
      </c>
      <c r="E159" s="9">
        <f t="shared" si="52"/>
        <v>-5.652499515610216E-08</v>
      </c>
      <c r="F159" s="10">
        <f t="shared" si="53"/>
        <v>-1.5836968934861402</v>
      </c>
      <c r="G159" s="9">
        <f t="shared" si="54"/>
        <v>-3.768335357684253E-08</v>
      </c>
      <c r="H159" s="10">
        <f t="shared" si="55"/>
        <v>-1.5836074589955564</v>
      </c>
      <c r="I159" s="9">
        <f t="shared" si="56"/>
        <v>-1.884168383030144E-08</v>
      </c>
      <c r="J159" s="3">
        <f t="shared" si="57"/>
        <v>-1.5835776474911247</v>
      </c>
      <c r="K159" s="1">
        <f>0</f>
        <v>0</v>
      </c>
      <c r="L159" s="10">
        <f t="shared" si="58"/>
        <v>0.9871114480667161</v>
      </c>
      <c r="N159" s="9">
        <f t="shared" si="45"/>
        <v>-6.612669800053593E-08</v>
      </c>
      <c r="O159" s="9">
        <f t="shared" si="46"/>
        <v>-4.723339101863801E-08</v>
      </c>
      <c r="P159" s="9">
        <f t="shared" si="47"/>
        <v>-2.834004873280317E-08</v>
      </c>
      <c r="Q159" s="9">
        <f t="shared" si="48"/>
        <v>-9.446685264868537E-09</v>
      </c>
      <c r="S159" s="10">
        <f t="shared" si="43"/>
        <v>0.038580384965263</v>
      </c>
      <c r="T159" s="10">
        <f t="shared" si="43"/>
        <v>22.283106341666358</v>
      </c>
      <c r="U159" s="10">
        <f t="shared" si="43"/>
        <v>33.42463869244456</v>
      </c>
      <c r="V159" s="10">
        <f t="shared" si="42"/>
        <v>66.84925240067828</v>
      </c>
      <c r="W159" s="3">
        <f>0</f>
        <v>0</v>
      </c>
      <c r="Y159" s="3">
        <f t="shared" si="59"/>
        <v>-4548.925396003881</v>
      </c>
      <c r="Z159" s="3">
        <f t="shared" si="60"/>
        <v>-2.8721309775526573</v>
      </c>
      <c r="AA159" s="3">
        <f t="shared" si="61"/>
        <v>-1.9147551777266278</v>
      </c>
      <c r="AB159" s="3">
        <f t="shared" si="62"/>
        <v>-0.957377946673202</v>
      </c>
      <c r="AC159" s="3">
        <f t="shared" si="63"/>
        <v>0</v>
      </c>
    </row>
    <row r="160" spans="1:29" ht="12.75">
      <c r="A160" s="10">
        <f t="shared" si="49"/>
        <v>0.9941622441243355</v>
      </c>
      <c r="B160" s="3">
        <f t="shared" si="44"/>
        <v>30</v>
      </c>
      <c r="C160" s="9">
        <f t="shared" si="50"/>
        <v>8.923813871413289E-05</v>
      </c>
      <c r="D160" s="10">
        <f t="shared" si="51"/>
        <v>-1.590522817243339</v>
      </c>
      <c r="E160" s="9">
        <f t="shared" si="52"/>
        <v>-5.6834825620758914E-08</v>
      </c>
      <c r="F160" s="10">
        <f t="shared" si="53"/>
        <v>-1.5903737723088403</v>
      </c>
      <c r="G160" s="9">
        <f t="shared" si="54"/>
        <v>-3.788990734628609E-08</v>
      </c>
      <c r="H160" s="10">
        <f t="shared" si="55"/>
        <v>-1.5902843453039788</v>
      </c>
      <c r="I160" s="9">
        <f t="shared" si="56"/>
        <v>-1.8944960753180955E-08</v>
      </c>
      <c r="J160" s="3">
        <f t="shared" si="57"/>
        <v>-1.5902545362951774</v>
      </c>
      <c r="K160" s="1">
        <f>0</f>
        <v>0</v>
      </c>
      <c r="L160" s="10">
        <f t="shared" si="58"/>
        <v>0.9941622441243355</v>
      </c>
      <c r="N160" s="9">
        <f t="shared" si="45"/>
        <v>8.917017236545366E-05</v>
      </c>
      <c r="O160" s="9">
        <f t="shared" si="46"/>
        <v>-4.7491118815098054E-08</v>
      </c>
      <c r="P160" s="9">
        <f t="shared" si="47"/>
        <v>-2.8494685486610224E-08</v>
      </c>
      <c r="Q160" s="9">
        <f t="shared" si="48"/>
        <v>-9.498230861617368E-09</v>
      </c>
      <c r="S160" s="10">
        <f t="shared" si="43"/>
        <v>0.038611426947077046</v>
      </c>
      <c r="T160" s="10">
        <f t="shared" si="43"/>
        <v>22.161631785944078</v>
      </c>
      <c r="U160" s="10">
        <f t="shared" si="43"/>
        <v>33.24242697439742</v>
      </c>
      <c r="V160" s="10">
        <f t="shared" si="42"/>
        <v>66.48482910233082</v>
      </c>
      <c r="W160" s="3">
        <f>0</f>
        <v>0</v>
      </c>
      <c r="Y160" s="3">
        <f t="shared" si="59"/>
        <v>4534.3413453142575</v>
      </c>
      <c r="Z160" s="3">
        <f t="shared" si="60"/>
        <v>-2.8878739895223653</v>
      </c>
      <c r="AA160" s="3">
        <f t="shared" si="61"/>
        <v>-1.9252505254592684</v>
      </c>
      <c r="AB160" s="3">
        <f t="shared" si="62"/>
        <v>-0.9626256224783816</v>
      </c>
      <c r="AC160" s="3">
        <f t="shared" si="63"/>
        <v>0</v>
      </c>
    </row>
    <row r="161" spans="1:29" ht="12.75">
      <c r="A161" s="10">
        <f t="shared" si="49"/>
        <v>1.001213040181955</v>
      </c>
      <c r="B161" s="3">
        <f t="shared" si="44"/>
        <v>30</v>
      </c>
      <c r="C161" s="9">
        <f t="shared" si="50"/>
        <v>8.910232360159245E-05</v>
      </c>
      <c r="D161" s="10">
        <f t="shared" si="51"/>
        <v>29.93886562640479</v>
      </c>
      <c r="E161" s="9">
        <f t="shared" si="52"/>
        <v>8.910232463644846E-05</v>
      </c>
      <c r="F161" s="10">
        <f t="shared" si="53"/>
        <v>-1.5970870833513713</v>
      </c>
      <c r="G161" s="9">
        <f t="shared" si="54"/>
        <v>-3.809571876981138E-08</v>
      </c>
      <c r="H161" s="10">
        <f t="shared" si="55"/>
        <v>-1.5969976638726626</v>
      </c>
      <c r="I161" s="9">
        <f t="shared" si="56"/>
        <v>-1.904786650220897E-08</v>
      </c>
      <c r="J161" s="3">
        <f t="shared" si="57"/>
        <v>-1.5969678573723693</v>
      </c>
      <c r="K161" s="1">
        <f>0</f>
        <v>0</v>
      </c>
      <c r="L161" s="10">
        <f t="shared" si="58"/>
        <v>1.001213040181955</v>
      </c>
      <c r="N161" s="9">
        <f t="shared" si="45"/>
        <v>8.903459325308315E-05</v>
      </c>
      <c r="O161" s="9">
        <f t="shared" si="46"/>
        <v>8.903459532828241E-05</v>
      </c>
      <c r="P161" s="9">
        <f t="shared" si="47"/>
        <v>-2.8648766386598852E-08</v>
      </c>
      <c r="Q161" s="9">
        <f t="shared" si="48"/>
        <v>-9.54959117431008E-09</v>
      </c>
      <c r="S161" s="10">
        <f t="shared" si="43"/>
        <v>0.03862611583163214</v>
      </c>
      <c r="T161" s="10">
        <f t="shared" si="43"/>
        <v>0.03862611571970978</v>
      </c>
      <c r="U161" s="10">
        <f t="shared" si="43"/>
        <v>33.06283537098456</v>
      </c>
      <c r="V161" s="10">
        <f t="shared" si="42"/>
        <v>66.12564603387632</v>
      </c>
      <c r="W161" s="3">
        <f>0</f>
        <v>0</v>
      </c>
      <c r="Y161" s="3">
        <f t="shared" si="59"/>
        <v>4527.440348845882</v>
      </c>
      <c r="Z161" s="3">
        <f t="shared" si="60"/>
        <v>4527.440401428673</v>
      </c>
      <c r="AA161" s="3">
        <f t="shared" si="61"/>
        <v>-1.935708153335374</v>
      </c>
      <c r="AB161" s="3">
        <f t="shared" si="62"/>
        <v>-0.9678544383099512</v>
      </c>
      <c r="AC161" s="3">
        <f t="shared" si="63"/>
        <v>0</v>
      </c>
    </row>
    <row r="162" spans="1:29" ht="12.75">
      <c r="A162" s="10">
        <f t="shared" si="49"/>
        <v>1.0082638362395744</v>
      </c>
      <c r="B162" s="3">
        <f t="shared" si="44"/>
        <v>30</v>
      </c>
      <c r="C162" s="9">
        <f t="shared" si="50"/>
        <v>8.896698008110104E-05</v>
      </c>
      <c r="D162" s="10">
        <f t="shared" si="51"/>
        <v>29.938864893032473</v>
      </c>
      <c r="E162" s="9">
        <f t="shared" si="52"/>
        <v>8.896698112143956E-05</v>
      </c>
      <c r="F162" s="10">
        <f t="shared" si="53"/>
        <v>29.877729779650295</v>
      </c>
      <c r="G162" s="9">
        <f t="shared" si="54"/>
        <v>8.896698424245487E-05</v>
      </c>
      <c r="H162" s="10">
        <f t="shared" si="55"/>
        <v>-1.60374728374281</v>
      </c>
      <c r="I162" s="9">
        <f t="shared" si="56"/>
        <v>-1.915040228616741E-08</v>
      </c>
      <c r="J162" s="3">
        <f t="shared" si="57"/>
        <v>-1.6037174797644858</v>
      </c>
      <c r="K162" s="1">
        <f>0</f>
        <v>0</v>
      </c>
      <c r="L162" s="10">
        <f t="shared" si="58"/>
        <v>1.0082638362395744</v>
      </c>
      <c r="N162" s="9">
        <f t="shared" si="45"/>
        <v>8.889948492236414E-05</v>
      </c>
      <c r="O162" s="9">
        <f t="shared" si="46"/>
        <v>8.889948700850918E-05</v>
      </c>
      <c r="P162" s="9">
        <f t="shared" si="47"/>
        <v>8.88994911807957E-05</v>
      </c>
      <c r="Q162" s="9">
        <f t="shared" si="48"/>
        <v>-9.600766805467435E-09</v>
      </c>
      <c r="S162" s="10">
        <f t="shared" si="43"/>
        <v>0.03864075334214688</v>
      </c>
      <c r="T162" s="10">
        <f t="shared" si="43"/>
        <v>0.0386407532296358</v>
      </c>
      <c r="U162" s="10">
        <f t="shared" si="43"/>
        <v>0.03864075289210255</v>
      </c>
      <c r="V162" s="10">
        <f t="shared" si="42"/>
        <v>65.77159368267638</v>
      </c>
      <c r="W162" s="3">
        <f>0</f>
        <v>0</v>
      </c>
      <c r="Y162" s="3">
        <f t="shared" si="59"/>
        <v>4520.563314770233</v>
      </c>
      <c r="Z162" s="3">
        <f t="shared" si="60"/>
        <v>4520.563367631599</v>
      </c>
      <c r="AA162" s="3">
        <f t="shared" si="61"/>
        <v>4520.563526215687</v>
      </c>
      <c r="AB162" s="3">
        <f t="shared" si="62"/>
        <v>-0.9730644555881728</v>
      </c>
      <c r="AC162" s="3">
        <f t="shared" si="63"/>
        <v>0</v>
      </c>
    </row>
    <row r="163" spans="1:29" ht="12.75">
      <c r="A163" s="10">
        <f t="shared" si="49"/>
        <v>1.0153146322971938</v>
      </c>
      <c r="B163" s="3">
        <f t="shared" si="44"/>
        <v>30</v>
      </c>
      <c r="C163" s="9">
        <f t="shared" si="50"/>
        <v>8.883210653326561E-05</v>
      </c>
      <c r="D163" s="10">
        <f t="shared" si="51"/>
        <v>29.938864155791933</v>
      </c>
      <c r="E163" s="9">
        <f t="shared" si="52"/>
        <v>8.883210757906743E-05</v>
      </c>
      <c r="F163" s="10">
        <f t="shared" si="53"/>
        <v>29.8777283051705</v>
      </c>
      <c r="G163" s="9">
        <f t="shared" si="54"/>
        <v>8.88321107164695E-05</v>
      </c>
      <c r="H163" s="10">
        <f t="shared" si="55"/>
        <v>29.81659244172228</v>
      </c>
      <c r="I163" s="9">
        <f t="shared" si="56"/>
        <v>8.88321159454681E-05</v>
      </c>
      <c r="J163" s="3">
        <f t="shared" si="57"/>
        <v>-1.6105032729391713</v>
      </c>
      <c r="K163" s="1">
        <f>0</f>
        <v>0</v>
      </c>
      <c r="L163" s="10">
        <f t="shared" si="58"/>
        <v>1.0153146322971938</v>
      </c>
      <c r="N163" s="9">
        <f t="shared" si="45"/>
        <v>8.876484575668599E-05</v>
      </c>
      <c r="O163" s="9">
        <f t="shared" si="46"/>
        <v>8.876484785373537E-05</v>
      </c>
      <c r="P163" s="9">
        <f t="shared" si="47"/>
        <v>8.876485204783064E-05</v>
      </c>
      <c r="Q163" s="9">
        <f t="shared" si="48"/>
        <v>8.87648583389662E-05</v>
      </c>
      <c r="S163" s="10">
        <f t="shared" si="43"/>
        <v>0.03865533929282596</v>
      </c>
      <c r="T163" s="10">
        <f t="shared" si="43"/>
        <v>0.03865533917973112</v>
      </c>
      <c r="U163" s="10">
        <f t="shared" si="43"/>
        <v>0.038655338840446946</v>
      </c>
      <c r="V163" s="10">
        <f t="shared" si="42"/>
        <v>0.03865533827497383</v>
      </c>
      <c r="W163" s="3">
        <f>0</f>
        <v>0</v>
      </c>
      <c r="Y163" s="3">
        <f t="shared" si="59"/>
        <v>4513.7101608032</v>
      </c>
      <c r="Z163" s="3">
        <f t="shared" si="60"/>
        <v>4513.710213942166</v>
      </c>
      <c r="AA163" s="3">
        <f t="shared" si="61"/>
        <v>4513.710373358892</v>
      </c>
      <c r="AB163" s="3">
        <f t="shared" si="62"/>
        <v>4513.71063905319</v>
      </c>
      <c r="AC163" s="3">
        <f t="shared" si="63"/>
        <v>0</v>
      </c>
    </row>
    <row r="164" spans="1:29" ht="12.75">
      <c r="A164" s="10">
        <f t="shared" si="49"/>
        <v>1.0223654283548131</v>
      </c>
      <c r="B164" s="3">
        <f t="shared" si="44"/>
        <v>30</v>
      </c>
      <c r="C164" s="9">
        <f t="shared" si="50"/>
        <v>8.869770134425318E-05</v>
      </c>
      <c r="D164" s="10">
        <f t="shared" si="51"/>
        <v>29.93886341469783</v>
      </c>
      <c r="E164" s="9">
        <f t="shared" si="52"/>
        <v>8.869770239549601E-05</v>
      </c>
      <c r="F164" s="10">
        <f t="shared" si="53"/>
        <v>29.877726822983515</v>
      </c>
      <c r="G164" s="9">
        <f t="shared" si="54"/>
        <v>8.869770554922447E-05</v>
      </c>
      <c r="H164" s="10">
        <f t="shared" si="55"/>
        <v>29.81659021844441</v>
      </c>
      <c r="I164" s="9">
        <f t="shared" si="56"/>
        <v>8.869771080543314E-05</v>
      </c>
      <c r="J164" s="3">
        <f t="shared" si="57"/>
        <v>61.12823229612543</v>
      </c>
      <c r="K164" s="1">
        <f>0</f>
        <v>0</v>
      </c>
      <c r="L164" s="10">
        <f t="shared" si="58"/>
        <v>1.0223654283548131</v>
      </c>
      <c r="N164" s="9">
        <f t="shared" si="45"/>
        <v>8.863067414498546E-05</v>
      </c>
      <c r="O164" s="9">
        <f t="shared" si="46"/>
        <v>8.863067625289801E-05</v>
      </c>
      <c r="P164" s="9">
        <f t="shared" si="47"/>
        <v>8.863068046872103E-05</v>
      </c>
      <c r="Q164" s="9">
        <f t="shared" si="48"/>
        <v>9.694134803475461E-09</v>
      </c>
      <c r="S164" s="10">
        <f t="shared" si="43"/>
        <v>0.03866987349841307</v>
      </c>
      <c r="T164" s="10">
        <f t="shared" si="43"/>
        <v>0.038669873384739824</v>
      </c>
      <c r="U164" s="10">
        <f t="shared" si="43"/>
        <v>0.03866987304372005</v>
      </c>
      <c r="V164" s="10">
        <f t="shared" si="43"/>
        <v>0.038669872475354375</v>
      </c>
      <c r="W164" s="3">
        <f>0</f>
        <v>0</v>
      </c>
      <c r="Y164" s="3">
        <f t="shared" si="59"/>
        <v>4506.880804943188</v>
      </c>
      <c r="Z164" s="3">
        <f t="shared" si="60"/>
        <v>4506.8808583586215</v>
      </c>
      <c r="AA164" s="3">
        <f t="shared" si="61"/>
        <v>4506.8810186049195</v>
      </c>
      <c r="AB164" s="3">
        <f t="shared" si="62"/>
        <v>4506.881285681807</v>
      </c>
      <c r="AC164" s="3">
        <f t="shared" si="63"/>
        <v>0</v>
      </c>
    </row>
    <row r="165" spans="1:29" ht="12.75">
      <c r="A165" s="10">
        <f t="shared" si="49"/>
        <v>1.0294162244124325</v>
      </c>
      <c r="B165" s="3">
        <f t="shared" si="44"/>
        <v>30</v>
      </c>
      <c r="C165" s="9">
        <f t="shared" si="50"/>
        <v>8.856376290576539E-05</v>
      </c>
      <c r="D165" s="10">
        <f t="shared" si="51"/>
        <v>29.938862669764713</v>
      </c>
      <c r="E165" s="9">
        <f t="shared" si="52"/>
        <v>8.856376396243037E-05</v>
      </c>
      <c r="F165" s="10">
        <f t="shared" si="53"/>
        <v>29.877725333117986</v>
      </c>
      <c r="G165" s="9">
        <f t="shared" si="54"/>
        <v>8.85637671324234E-05</v>
      </c>
      <c r="H165" s="10">
        <f t="shared" si="55"/>
        <v>61.13511385220891</v>
      </c>
      <c r="I165" s="9">
        <f t="shared" si="56"/>
        <v>1.9438895291347245E-08</v>
      </c>
      <c r="J165" s="3">
        <f t="shared" si="57"/>
        <v>61.135084081521</v>
      </c>
      <c r="K165" s="1">
        <f>0</f>
        <v>0</v>
      </c>
      <c r="L165" s="10">
        <f t="shared" si="58"/>
        <v>1.0294162244124325</v>
      </c>
      <c r="N165" s="9">
        <f t="shared" si="45"/>
        <v>8.849696848172781E-05</v>
      </c>
      <c r="O165" s="9">
        <f t="shared" si="46"/>
        <v>8.849697060046395E-05</v>
      </c>
      <c r="P165" s="9">
        <f t="shared" si="47"/>
        <v>2.923414281259311E-08</v>
      </c>
      <c r="Q165" s="9">
        <f t="shared" si="48"/>
        <v>9.744716695519462E-09</v>
      </c>
      <c r="S165" s="10">
        <f aca="true" t="shared" si="64" ref="S165:V179">(((64/ABS(Y165))^8)+9.5*(LN($E$10+5.74/(ABS(Y165)^0.9))-((2500/ABS(Y165))^6))^(-16))^0.125</f>
        <v>0.038684355774203136</v>
      </c>
      <c r="T165" s="10">
        <f t="shared" si="64"/>
        <v>0.038684355659956496</v>
      </c>
      <c r="U165" s="10">
        <f t="shared" si="64"/>
        <v>0.03868435531721684</v>
      </c>
      <c r="V165" s="10">
        <f t="shared" si="64"/>
        <v>64.79547624222549</v>
      </c>
      <c r="W165" s="3">
        <f>0</f>
        <v>0</v>
      </c>
      <c r="Y165" s="3">
        <f t="shared" si="59"/>
        <v>4500.07516546983</v>
      </c>
      <c r="Z165" s="3">
        <f t="shared" si="60"/>
        <v>4500.075219160772</v>
      </c>
      <c r="AA165" s="3">
        <f t="shared" si="61"/>
        <v>4500.075380233499</v>
      </c>
      <c r="AB165" s="3">
        <f t="shared" si="62"/>
        <v>0.9877232750130306</v>
      </c>
      <c r="AC165" s="3">
        <f t="shared" si="63"/>
        <v>0</v>
      </c>
    </row>
    <row r="166" spans="1:29" ht="12.75">
      <c r="A166" s="10">
        <f t="shared" si="49"/>
        <v>1.036467020470052</v>
      </c>
      <c r="B166" s="3">
        <f t="shared" si="44"/>
        <v>30</v>
      </c>
      <c r="C166" s="9">
        <f t="shared" si="50"/>
        <v>8.843028961502632E-05</v>
      </c>
      <c r="D166" s="10">
        <f t="shared" si="51"/>
        <v>29.938861921006552</v>
      </c>
      <c r="E166" s="9">
        <f t="shared" si="52"/>
        <v>8.843029067709277E-05</v>
      </c>
      <c r="F166" s="10">
        <f t="shared" si="53"/>
        <v>61.142090690493745</v>
      </c>
      <c r="G166" s="9">
        <f t="shared" si="54"/>
        <v>3.907973899604414E-08</v>
      </c>
      <c r="H166" s="10">
        <f t="shared" si="55"/>
        <v>61.14200138616341</v>
      </c>
      <c r="I166" s="9">
        <f t="shared" si="56"/>
        <v>1.9539876789888156E-08</v>
      </c>
      <c r="J166" s="3">
        <f t="shared" si="57"/>
        <v>61.14197161804611</v>
      </c>
      <c r="K166" s="1">
        <f>0</f>
        <v>0</v>
      </c>
      <c r="L166" s="10">
        <f t="shared" si="58"/>
        <v>1.036467020470052</v>
      </c>
      <c r="N166" s="9">
        <f t="shared" si="45"/>
        <v>8.836372716688929E-05</v>
      </c>
      <c r="O166" s="9">
        <f t="shared" si="46"/>
        <v>4.897554574683017E-08</v>
      </c>
      <c r="P166" s="9">
        <f t="shared" si="47"/>
        <v>2.93853420693717E-08</v>
      </c>
      <c r="Q166" s="9">
        <f t="shared" si="48"/>
        <v>9.795116459702327E-09</v>
      </c>
      <c r="S166" s="10">
        <f t="shared" si="64"/>
        <v>0.03869878593605317</v>
      </c>
      <c r="T166" s="10">
        <f t="shared" si="64"/>
        <v>0.03869878582123848</v>
      </c>
      <c r="U166" s="10">
        <f t="shared" si="64"/>
        <v>32.23031960763859</v>
      </c>
      <c r="V166" s="10">
        <f t="shared" si="64"/>
        <v>64.46061515993873</v>
      </c>
      <c r="W166" s="3">
        <f>0</f>
        <v>0</v>
      </c>
      <c r="Y166" s="3">
        <f t="shared" si="59"/>
        <v>4493.293160943356</v>
      </c>
      <c r="Z166" s="3">
        <f t="shared" si="60"/>
        <v>4493.2932149087555</v>
      </c>
      <c r="AA166" s="3">
        <f t="shared" si="61"/>
        <v>1.9857078917961457</v>
      </c>
      <c r="AB166" s="3">
        <f t="shared" si="62"/>
        <v>0.9928543164101695</v>
      </c>
      <c r="AC166" s="3">
        <f t="shared" si="63"/>
        <v>0</v>
      </c>
    </row>
    <row r="167" spans="1:29" ht="12.75">
      <c r="A167" s="10">
        <f t="shared" si="49"/>
        <v>1.0435178165276713</v>
      </c>
      <c r="B167" s="3">
        <f t="shared" si="44"/>
        <v>30</v>
      </c>
      <c r="C167" s="9">
        <f t="shared" si="50"/>
        <v>8.829727987475966E-05</v>
      </c>
      <c r="D167" s="10">
        <f t="shared" si="51"/>
        <v>61.14916266664624</v>
      </c>
      <c r="E167" s="9">
        <f t="shared" si="52"/>
        <v>5.892142524910875E-08</v>
      </c>
      <c r="F167" s="10">
        <f t="shared" si="53"/>
        <v>61.14901383908691</v>
      </c>
      <c r="G167" s="9">
        <f t="shared" si="54"/>
        <v>3.928097459616594E-08</v>
      </c>
      <c r="H167" s="10">
        <f t="shared" si="55"/>
        <v>61.14892454250739</v>
      </c>
      <c r="I167" s="9">
        <f t="shared" si="56"/>
        <v>1.9640494627156394E-08</v>
      </c>
      <c r="J167" s="3">
        <f t="shared" si="57"/>
        <v>61.148894776973336</v>
      </c>
      <c r="K167" s="1">
        <f>0</f>
        <v>0</v>
      </c>
      <c r="L167" s="10">
        <f t="shared" si="58"/>
        <v>1.0435178165276713</v>
      </c>
      <c r="N167" s="9">
        <f t="shared" si="45"/>
        <v>6.891723996378487E-08</v>
      </c>
      <c r="O167" s="9">
        <f t="shared" si="46"/>
        <v>4.9226636711108516E-08</v>
      </c>
      <c r="P167" s="9">
        <f t="shared" si="47"/>
        <v>2.9535996721480608E-08</v>
      </c>
      <c r="Q167" s="9">
        <f t="shared" si="48"/>
        <v>9.845334689955168E-09</v>
      </c>
      <c r="S167" s="10">
        <f t="shared" si="64"/>
        <v>0.03871316380039447</v>
      </c>
      <c r="T167" s="10">
        <f t="shared" si="64"/>
        <v>21.37681620396058</v>
      </c>
      <c r="U167" s="10">
        <f t="shared" si="64"/>
        <v>32.065204363553136</v>
      </c>
      <c r="V167" s="10">
        <f t="shared" si="64"/>
        <v>64.13038479611659</v>
      </c>
      <c r="W167" s="3">
        <f>0</f>
        <v>0</v>
      </c>
      <c r="Y167" s="3">
        <f t="shared" si="59"/>
        <v>4486.5347102034475</v>
      </c>
      <c r="Z167" s="3">
        <f t="shared" si="60"/>
        <v>2.9938976594719673</v>
      </c>
      <c r="AA167" s="3">
        <f t="shared" si="61"/>
        <v>1.9959330143158391</v>
      </c>
      <c r="AB167" s="3">
        <f t="shared" si="62"/>
        <v>0.9979668795605843</v>
      </c>
      <c r="AC167" s="3">
        <f t="shared" si="63"/>
        <v>0</v>
      </c>
    </row>
    <row r="168" spans="1:29" ht="12.75">
      <c r="A168" s="10">
        <f t="shared" si="49"/>
        <v>1.0505686125852907</v>
      </c>
      <c r="B168" s="3">
        <f t="shared" si="44"/>
        <v>30</v>
      </c>
      <c r="C168" s="9">
        <f t="shared" si="50"/>
        <v>-8.800680638791404E-05</v>
      </c>
      <c r="D168" s="10">
        <f t="shared" si="51"/>
        <v>61.15612129629869</v>
      </c>
      <c r="E168" s="9">
        <f t="shared" si="52"/>
        <v>5.9222191031420976E-08</v>
      </c>
      <c r="F168" s="10">
        <f t="shared" si="53"/>
        <v>61.155972481722145</v>
      </c>
      <c r="G168" s="9">
        <f t="shared" si="54"/>
        <v>3.9481485240074886E-08</v>
      </c>
      <c r="H168" s="10">
        <f t="shared" si="55"/>
        <v>61.155883192932194</v>
      </c>
      <c r="I168" s="9">
        <f t="shared" si="56"/>
        <v>1.9740749986073234E-08</v>
      </c>
      <c r="J168" s="3">
        <f t="shared" si="57"/>
        <v>61.15585342999505</v>
      </c>
      <c r="K168" s="1">
        <f>0</f>
        <v>0</v>
      </c>
      <c r="L168" s="10">
        <f t="shared" si="58"/>
        <v>1.0505686125852907</v>
      </c>
      <c r="N168" s="9">
        <f t="shared" si="45"/>
        <v>-8.79403055831024E-05</v>
      </c>
      <c r="O168" s="9">
        <f t="shared" si="46"/>
        <v>4.9476822956335855E-08</v>
      </c>
      <c r="P168" s="9">
        <f t="shared" si="47"/>
        <v>2.9686108542170907E-08</v>
      </c>
      <c r="Q168" s="9">
        <f t="shared" si="48"/>
        <v>9.89537197527903E-09</v>
      </c>
      <c r="S168" s="10">
        <f t="shared" si="64"/>
        <v>0.038744553493163005</v>
      </c>
      <c r="T168" s="10">
        <f t="shared" si="64"/>
        <v>21.26825191856428</v>
      </c>
      <c r="U168" s="10">
        <f t="shared" si="64"/>
        <v>31.902358038626076</v>
      </c>
      <c r="V168" s="10">
        <f t="shared" si="64"/>
        <v>63.80469226924977</v>
      </c>
      <c r="W168" s="3">
        <f>0</f>
        <v>0</v>
      </c>
      <c r="Y168" s="3">
        <f t="shared" si="59"/>
        <v>-4471.775259142495</v>
      </c>
      <c r="Z168" s="3">
        <f t="shared" si="60"/>
        <v>3.0091800795408448</v>
      </c>
      <c r="AA168" s="3">
        <f t="shared" si="61"/>
        <v>2.006121300579456</v>
      </c>
      <c r="AB168" s="3">
        <f t="shared" si="62"/>
        <v>1.0030610245705132</v>
      </c>
      <c r="AC168" s="3">
        <f t="shared" si="63"/>
        <v>0</v>
      </c>
    </row>
    <row r="169" spans="1:29" ht="12.75">
      <c r="A169" s="10">
        <f t="shared" si="49"/>
        <v>1.05761940864291</v>
      </c>
      <c r="B169" s="3">
        <f t="shared" si="44"/>
        <v>30</v>
      </c>
      <c r="C169" s="9">
        <f t="shared" si="50"/>
        <v>-8.78739198276525E-05</v>
      </c>
      <c r="D169" s="10">
        <f t="shared" si="51"/>
        <v>30.060664183796835</v>
      </c>
      <c r="E169" s="9">
        <f t="shared" si="52"/>
        <v>-8.787392096502094E-05</v>
      </c>
      <c r="F169" s="10">
        <f t="shared" si="53"/>
        <v>61.162966490508886</v>
      </c>
      <c r="G169" s="9">
        <f t="shared" si="54"/>
        <v>3.9681273287686675E-08</v>
      </c>
      <c r="H169" s="10">
        <f t="shared" si="55"/>
        <v>61.16287720954767</v>
      </c>
      <c r="I169" s="9">
        <f t="shared" si="56"/>
        <v>1.9840644045972857E-08</v>
      </c>
      <c r="J169" s="3">
        <f t="shared" si="57"/>
        <v>61.1628474492199</v>
      </c>
      <c r="K169" s="1">
        <f>0</f>
        <v>0</v>
      </c>
      <c r="L169" s="10">
        <f t="shared" si="58"/>
        <v>1.05761940864291</v>
      </c>
      <c r="N169" s="9">
        <f t="shared" si="45"/>
        <v>-8.780765005890835E-05</v>
      </c>
      <c r="O169" s="9">
        <f t="shared" si="46"/>
        <v>-8.780765233926252E-05</v>
      </c>
      <c r="P169" s="9">
        <f t="shared" si="47"/>
        <v>2.9835679297433486E-08</v>
      </c>
      <c r="Q169" s="9">
        <f t="shared" si="48"/>
        <v>9.945228905998255E-09</v>
      </c>
      <c r="S169" s="10">
        <f t="shared" si="64"/>
        <v>0.03875890855531259</v>
      </c>
      <c r="T169" s="10">
        <f t="shared" si="64"/>
        <v>0.038758908432464136</v>
      </c>
      <c r="U169" s="10">
        <f t="shared" si="64"/>
        <v>31.741735425018376</v>
      </c>
      <c r="V169" s="10">
        <f t="shared" si="64"/>
        <v>63.483447165680914</v>
      </c>
      <c r="W169" s="3">
        <f>0</f>
        <v>0</v>
      </c>
      <c r="Y169" s="3">
        <f t="shared" si="59"/>
        <v>-4465.023067387793</v>
      </c>
      <c r="Z169" s="3">
        <f t="shared" si="60"/>
        <v>-4465.023125179415</v>
      </c>
      <c r="AA169" s="3">
        <f t="shared" si="61"/>
        <v>2.016272870498319</v>
      </c>
      <c r="AB169" s="3">
        <f t="shared" si="62"/>
        <v>1.0081368113639284</v>
      </c>
      <c r="AC169" s="3">
        <f t="shared" si="63"/>
        <v>0</v>
      </c>
    </row>
    <row r="170" spans="1:29" ht="12.75">
      <c r="A170" s="10">
        <f t="shared" si="49"/>
        <v>1.0646702047005294</v>
      </c>
      <c r="B170" s="3">
        <f t="shared" si="44"/>
        <v>30</v>
      </c>
      <c r="C170" s="9">
        <f t="shared" si="50"/>
        <v>-8.774149493982319E-05</v>
      </c>
      <c r="D170" s="10">
        <f t="shared" si="51"/>
        <v>30.060664989670578</v>
      </c>
      <c r="E170" s="9">
        <f t="shared" si="52"/>
        <v>-8.774149608280407E-05</v>
      </c>
      <c r="F170" s="10">
        <f t="shared" si="53"/>
        <v>30.121329986098644</v>
      </c>
      <c r="G170" s="9">
        <f t="shared" si="54"/>
        <v>-8.77414995117462E-05</v>
      </c>
      <c r="H170" s="10">
        <f t="shared" si="55"/>
        <v>61.169906464879176</v>
      </c>
      <c r="I170" s="9">
        <f t="shared" si="56"/>
        <v>1.9940177983838332E-08</v>
      </c>
      <c r="J170" s="3">
        <f t="shared" si="57"/>
        <v>61.16987670717382</v>
      </c>
      <c r="K170" s="1">
        <f>0</f>
        <v>0</v>
      </c>
      <c r="L170" s="10">
        <f t="shared" si="58"/>
        <v>1.0646702047005294</v>
      </c>
      <c r="N170" s="9">
        <f t="shared" si="45"/>
        <v>-8.767545541404018E-05</v>
      </c>
      <c r="O170" s="9">
        <f t="shared" si="46"/>
        <v>-8.767545770559931E-05</v>
      </c>
      <c r="P170" s="9">
        <f t="shared" si="47"/>
        <v>-8.767546228871363E-05</v>
      </c>
      <c r="Q170" s="9">
        <f t="shared" si="48"/>
        <v>9.994906068782714E-09</v>
      </c>
      <c r="S170" s="10">
        <f t="shared" si="64"/>
        <v>0.038773209961225685</v>
      </c>
      <c r="T170" s="10">
        <f t="shared" si="64"/>
        <v>0.038773209837805356</v>
      </c>
      <c r="U170" s="10">
        <f t="shared" si="64"/>
        <v>0.03877320946754445</v>
      </c>
      <c r="V170" s="10">
        <f t="shared" si="64"/>
        <v>63.16656145428976</v>
      </c>
      <c r="W170" s="3">
        <f>0</f>
        <v>0</v>
      </c>
      <c r="Y170" s="3">
        <f t="shared" si="59"/>
        <v>-4458.294333993246</v>
      </c>
      <c r="Z170" s="3">
        <f t="shared" si="60"/>
        <v>-4458.2943920700445</v>
      </c>
      <c r="AA170" s="3">
        <f t="shared" si="61"/>
        <v>-4458.294566300417</v>
      </c>
      <c r="AB170" s="3">
        <f t="shared" si="62"/>
        <v>1.0131942997453383</v>
      </c>
      <c r="AC170" s="3">
        <f t="shared" si="63"/>
        <v>0</v>
      </c>
    </row>
    <row r="171" spans="1:29" ht="12.75">
      <c r="A171" s="10">
        <f t="shared" si="49"/>
        <v>1.0717210007581488</v>
      </c>
      <c r="B171" s="3">
        <f t="shared" si="44"/>
        <v>30</v>
      </c>
      <c r="C171" s="9">
        <f t="shared" si="50"/>
        <v>-8.760953013958555E-05</v>
      </c>
      <c r="D171" s="10">
        <f t="shared" si="51"/>
        <v>30.060665799504143</v>
      </c>
      <c r="E171" s="9">
        <f t="shared" si="52"/>
        <v>-8.760953128815897E-05</v>
      </c>
      <c r="F171" s="10">
        <f t="shared" si="53"/>
        <v>30.12133160576437</v>
      </c>
      <c r="G171" s="9">
        <f t="shared" si="54"/>
        <v>-8.760953473387577E-05</v>
      </c>
      <c r="H171" s="10">
        <f t="shared" si="55"/>
        <v>30.18199742553683</v>
      </c>
      <c r="I171" s="9">
        <f t="shared" si="56"/>
        <v>-8.760954047673166E-05</v>
      </c>
      <c r="J171" s="3">
        <f t="shared" si="57"/>
        <v>61.176941076797355</v>
      </c>
      <c r="K171" s="1">
        <f>0</f>
        <v>0</v>
      </c>
      <c r="L171" s="10">
        <f t="shared" si="58"/>
        <v>1.0717210007581488</v>
      </c>
      <c r="N171" s="9">
        <f t="shared" si="45"/>
        <v>-8.75437200663793E-05</v>
      </c>
      <c r="O171" s="9">
        <f t="shared" si="46"/>
        <v>-8.754372236910072E-05</v>
      </c>
      <c r="P171" s="9">
        <f t="shared" si="47"/>
        <v>-8.754372697453976E-05</v>
      </c>
      <c r="Q171" s="9">
        <f t="shared" si="48"/>
        <v>-8.754373388269012E-05</v>
      </c>
      <c r="S171" s="10">
        <f t="shared" si="64"/>
        <v>0.03878745752089439</v>
      </c>
      <c r="T171" s="10">
        <f t="shared" si="64"/>
        <v>0.03878745739690804</v>
      </c>
      <c r="U171" s="10">
        <f t="shared" si="64"/>
        <v>0.03878745702494947</v>
      </c>
      <c r="V171" s="10">
        <f t="shared" si="64"/>
        <v>0.0387874564050191</v>
      </c>
      <c r="W171" s="3">
        <f>0</f>
        <v>0</v>
      </c>
      <c r="Y171" s="3">
        <f t="shared" si="59"/>
        <v>-4451.588978430413</v>
      </c>
      <c r="Z171" s="3">
        <f t="shared" si="60"/>
        <v>-4451.589036791379</v>
      </c>
      <c r="AA171" s="3">
        <f t="shared" si="61"/>
        <v>-4451.589211874099</v>
      </c>
      <c r="AB171" s="3">
        <f t="shared" si="62"/>
        <v>-4451.589503678358</v>
      </c>
      <c r="AC171" s="3">
        <f t="shared" si="63"/>
        <v>0</v>
      </c>
    </row>
    <row r="172" spans="1:29" ht="12.75">
      <c r="A172" s="10">
        <f t="shared" si="49"/>
        <v>1.0787717968157682</v>
      </c>
      <c r="B172" s="3">
        <f t="shared" si="44"/>
        <v>30</v>
      </c>
      <c r="C172" s="9">
        <f t="shared" si="50"/>
        <v>-8.747802384753822E-05</v>
      </c>
      <c r="D172" s="10">
        <f t="shared" si="51"/>
        <v>30.06066661328244</v>
      </c>
      <c r="E172" s="9">
        <f t="shared" si="52"/>
        <v>-8.747802500168141E-05</v>
      </c>
      <c r="F172" s="10">
        <f t="shared" si="53"/>
        <v>30.12133323331962</v>
      </c>
      <c r="G172" s="9">
        <f t="shared" si="54"/>
        <v>-8.747802846411059E-05</v>
      </c>
      <c r="H172" s="10">
        <f t="shared" si="55"/>
        <v>30.18199986686681</v>
      </c>
      <c r="I172" s="9">
        <f t="shared" si="56"/>
        <v>-8.747803423482001E-05</v>
      </c>
      <c r="J172" s="3">
        <f t="shared" si="57"/>
        <v>-0.6987073900869594</v>
      </c>
      <c r="K172" s="1">
        <f>0</f>
        <v>0</v>
      </c>
      <c r="L172" s="10">
        <f t="shared" si="58"/>
        <v>1.0787717968157682</v>
      </c>
      <c r="N172" s="9">
        <f t="shared" si="45"/>
        <v>-8.741244243923402E-05</v>
      </c>
      <c r="O172" s="9">
        <f t="shared" si="46"/>
        <v>-8.741244475307535E-05</v>
      </c>
      <c r="P172" s="9">
        <f t="shared" si="47"/>
        <v>-8.741244938075567E-05</v>
      </c>
      <c r="Q172" s="9">
        <f t="shared" si="48"/>
        <v>-1.008446809557479E-08</v>
      </c>
      <c r="S172" s="10">
        <f t="shared" si="64"/>
        <v>0.0388016510449252</v>
      </c>
      <c r="T172" s="10">
        <f t="shared" si="64"/>
        <v>0.03880165092037914</v>
      </c>
      <c r="U172" s="10">
        <f t="shared" si="64"/>
        <v>0.03880165054674098</v>
      </c>
      <c r="V172" s="10">
        <f t="shared" si="64"/>
        <v>0.038801649924011354</v>
      </c>
      <c r="W172" s="3">
        <f>0</f>
        <v>0</v>
      </c>
      <c r="Y172" s="3">
        <f t="shared" si="59"/>
        <v>-4444.90692044723</v>
      </c>
      <c r="Z172" s="3">
        <f t="shared" si="60"/>
        <v>-4444.906979091204</v>
      </c>
      <c r="AA172" s="3">
        <f t="shared" si="61"/>
        <v>-4444.90715502311</v>
      </c>
      <c r="AB172" s="3">
        <f t="shared" si="62"/>
        <v>-4444.907448242654</v>
      </c>
      <c r="AC172" s="3">
        <f t="shared" si="63"/>
        <v>0</v>
      </c>
    </row>
    <row r="173" spans="1:29" ht="12.75">
      <c r="A173" s="10">
        <f t="shared" si="49"/>
        <v>1.0858225928733876</v>
      </c>
      <c r="B173" s="3">
        <f t="shared" si="44"/>
        <v>30</v>
      </c>
      <c r="C173" s="9">
        <f t="shared" si="50"/>
        <v>-8.734697448969453E-05</v>
      </c>
      <c r="D173" s="10">
        <f t="shared" si="51"/>
        <v>30.060667430990488</v>
      </c>
      <c r="E173" s="9">
        <f t="shared" si="52"/>
        <v>-8.734697564938786E-05</v>
      </c>
      <c r="F173" s="10">
        <f t="shared" si="53"/>
        <v>30.1213348687349</v>
      </c>
      <c r="G173" s="9">
        <f t="shared" si="54"/>
        <v>-8.734697912846589E-05</v>
      </c>
      <c r="H173" s="10">
        <f t="shared" si="55"/>
        <v>-0.7058647846284168</v>
      </c>
      <c r="I173" s="9">
        <f t="shared" si="56"/>
        <v>-2.0218075745445973E-08</v>
      </c>
      <c r="J173" s="3">
        <f t="shared" si="57"/>
        <v>-0.7058350618823324</v>
      </c>
      <c r="K173" s="1">
        <f>0</f>
        <v>0</v>
      </c>
      <c r="L173" s="10">
        <f t="shared" si="58"/>
        <v>1.0858225928733876</v>
      </c>
      <c r="N173" s="9">
        <f t="shared" si="45"/>
        <v>-8.728162096132116E-05</v>
      </c>
      <c r="O173" s="9">
        <f t="shared" si="46"/>
        <v>-8.728162328624162E-05</v>
      </c>
      <c r="P173" s="9">
        <f t="shared" si="47"/>
        <v>-3.040068787694733E-08</v>
      </c>
      <c r="Q173" s="9">
        <f t="shared" si="48"/>
        <v>-1.0133565143059112E-08</v>
      </c>
      <c r="S173" s="10">
        <f t="shared" si="64"/>
        <v>0.038815790344552036</v>
      </c>
      <c r="T173" s="10">
        <f t="shared" si="64"/>
        <v>0.03881579021945221</v>
      </c>
      <c r="U173" s="10">
        <f t="shared" si="64"/>
        <v>0.038815789844152924</v>
      </c>
      <c r="V173" s="10">
        <f t="shared" si="64"/>
        <v>62.29833609705948</v>
      </c>
      <c r="W173" s="3">
        <f>0</f>
        <v>0</v>
      </c>
      <c r="Y173" s="3">
        <f t="shared" si="59"/>
        <v>-4438.248080066762</v>
      </c>
      <c r="Z173" s="3">
        <f t="shared" si="60"/>
        <v>-4438.248138992748</v>
      </c>
      <c r="AA173" s="3">
        <f t="shared" si="61"/>
        <v>-4438.24831577061</v>
      </c>
      <c r="AB173" s="3">
        <f t="shared" si="62"/>
        <v>-1.027314756854651</v>
      </c>
      <c r="AC173" s="3">
        <f t="shared" si="63"/>
        <v>0</v>
      </c>
    </row>
    <row r="174" spans="1:29" ht="12.75">
      <c r="A174" s="10">
        <f t="shared" si="49"/>
        <v>1.092873388931007</v>
      </c>
      <c r="B174" s="3">
        <f t="shared" si="44"/>
        <v>30</v>
      </c>
      <c r="C174" s="9">
        <f t="shared" si="50"/>
        <v>-8.721638049747005E-05</v>
      </c>
      <c r="D174" s="10">
        <f t="shared" si="51"/>
        <v>30.060668252613887</v>
      </c>
      <c r="E174" s="9">
        <f t="shared" si="52"/>
        <v>-8.721638166269239E-05</v>
      </c>
      <c r="F174" s="10">
        <f t="shared" si="53"/>
        <v>-0.7131163156106088</v>
      </c>
      <c r="G174" s="9">
        <f t="shared" si="54"/>
        <v>-4.063216968993766E-08</v>
      </c>
      <c r="H174" s="10">
        <f t="shared" si="55"/>
        <v>-0.7130271554007096</v>
      </c>
      <c r="I174" s="9">
        <f t="shared" si="56"/>
        <v>-2.031609241455087E-08</v>
      </c>
      <c r="J174" s="3">
        <f t="shared" si="57"/>
        <v>-0.7129974353235705</v>
      </c>
      <c r="K174" s="1">
        <f>0</f>
        <v>0</v>
      </c>
      <c r="L174" s="10">
        <f t="shared" si="58"/>
        <v>1.092873388931007</v>
      </c>
      <c r="N174" s="9">
        <f t="shared" si="45"/>
        <v>-8.715125406674889E-05</v>
      </c>
      <c r="O174" s="9">
        <f t="shared" si="46"/>
        <v>-5.0912386653416075E-08</v>
      </c>
      <c r="P174" s="9">
        <f t="shared" si="47"/>
        <v>-3.054744716756904E-08</v>
      </c>
      <c r="Q174" s="9">
        <f t="shared" si="48"/>
        <v>-1.0182484918157811E-08</v>
      </c>
      <c r="S174" s="10">
        <f t="shared" si="64"/>
        <v>0.038829875231647895</v>
      </c>
      <c r="T174" s="10">
        <f t="shared" si="64"/>
        <v>0.03882987510600049</v>
      </c>
      <c r="U174" s="10">
        <f t="shared" si="64"/>
        <v>30.998897859434802</v>
      </c>
      <c r="V174" s="10">
        <f t="shared" si="64"/>
        <v>61.997772619082895</v>
      </c>
      <c r="W174" s="3">
        <f>0</f>
        <v>0</v>
      </c>
      <c r="Y174" s="3">
        <f t="shared" si="59"/>
        <v>-4431.612377586569</v>
      </c>
      <c r="Z174" s="3">
        <f t="shared" si="60"/>
        <v>-4431.612436793494</v>
      </c>
      <c r="AA174" s="3">
        <f t="shared" si="61"/>
        <v>-2.064589531221705</v>
      </c>
      <c r="AB174" s="3">
        <f t="shared" si="62"/>
        <v>-1.0322951502341684</v>
      </c>
      <c r="AC174" s="3">
        <f t="shared" si="63"/>
        <v>0</v>
      </c>
    </row>
    <row r="175" spans="1:29" ht="12.75">
      <c r="A175" s="10">
        <f t="shared" si="49"/>
        <v>1.0999241849886263</v>
      </c>
      <c r="B175" s="3">
        <f t="shared" si="44"/>
        <v>30</v>
      </c>
      <c r="C175" s="9">
        <f t="shared" si="50"/>
        <v>-8.70862403076609E-05</v>
      </c>
      <c r="D175" s="10">
        <f t="shared" si="51"/>
        <v>-0.7204618415454567</v>
      </c>
      <c r="E175" s="9">
        <f t="shared" si="52"/>
        <v>-6.124120450806864E-08</v>
      </c>
      <c r="F175" s="10">
        <f t="shared" si="53"/>
        <v>-0.7203132546763107</v>
      </c>
      <c r="G175" s="9">
        <f t="shared" si="54"/>
        <v>-4.08274950239912E-08</v>
      </c>
      <c r="H175" s="10">
        <f t="shared" si="55"/>
        <v>-0.7202241025110219</v>
      </c>
      <c r="I175" s="9">
        <f t="shared" si="56"/>
        <v>-2.0413755117616707E-08</v>
      </c>
      <c r="J175" s="3">
        <f t="shared" si="57"/>
        <v>-0.7201943851150834</v>
      </c>
      <c r="K175" s="1">
        <f>0</f>
        <v>0</v>
      </c>
      <c r="L175" s="10">
        <f t="shared" si="58"/>
        <v>1.0999241849886263</v>
      </c>
      <c r="N175" s="9">
        <f t="shared" si="45"/>
        <v>-7.161848926422105E-08</v>
      </c>
      <c r="O175" s="9">
        <f t="shared" si="46"/>
        <v>-5.115610187701599E-08</v>
      </c>
      <c r="P175" s="9">
        <f t="shared" si="47"/>
        <v>-3.06936763729974E-08</v>
      </c>
      <c r="Q175" s="9">
        <f t="shared" si="48"/>
        <v>-1.0231227999101444E-08</v>
      </c>
      <c r="S175" s="10">
        <f t="shared" si="64"/>
        <v>0.038843905518737606</v>
      </c>
      <c r="T175" s="10">
        <f t="shared" si="64"/>
        <v>20.56707551954912</v>
      </c>
      <c r="U175" s="10">
        <f t="shared" si="64"/>
        <v>30.850594122550437</v>
      </c>
      <c r="V175" s="10">
        <f t="shared" si="64"/>
        <v>61.70116525688254</v>
      </c>
      <c r="W175" s="3">
        <f>0</f>
        <v>0</v>
      </c>
      <c r="Y175" s="3">
        <f t="shared" si="59"/>
        <v>-4424.99973357761</v>
      </c>
      <c r="Z175" s="3">
        <f t="shared" si="60"/>
        <v>-3.1117695823680736</v>
      </c>
      <c r="AA175" s="3">
        <f t="shared" si="61"/>
        <v>-2.0745143430874418</v>
      </c>
      <c r="AB175" s="3">
        <f t="shared" si="62"/>
        <v>-1.037257557998243</v>
      </c>
      <c r="AC175" s="3">
        <f t="shared" si="63"/>
        <v>0</v>
      </c>
    </row>
    <row r="176" spans="1:29" ht="12.75">
      <c r="A176" s="10">
        <f t="shared" si="49"/>
        <v>1.1069749810462457</v>
      </c>
      <c r="B176" s="3">
        <f t="shared" si="44"/>
        <v>30</v>
      </c>
      <c r="C176" s="9">
        <f t="shared" si="50"/>
        <v>8.679246414802255E-05</v>
      </c>
      <c r="D176" s="10">
        <f t="shared" si="51"/>
        <v>-0.7276932185533208</v>
      </c>
      <c r="E176" s="9">
        <f t="shared" si="52"/>
        <v>-6.153313388911428E-08</v>
      </c>
      <c r="F176" s="10">
        <f t="shared" si="53"/>
        <v>-0.7275446451546006</v>
      </c>
      <c r="G176" s="9">
        <f t="shared" si="54"/>
        <v>-4.1022114729878614E-08</v>
      </c>
      <c r="H176" s="10">
        <f t="shared" si="55"/>
        <v>-0.7274555010714921</v>
      </c>
      <c r="I176" s="9">
        <f t="shared" si="56"/>
        <v>-2.0511065006379338E-08</v>
      </c>
      <c r="J176" s="3">
        <f t="shared" si="57"/>
        <v>-0.7274257863699722</v>
      </c>
      <c r="K176" s="1">
        <f>0</f>
        <v>0</v>
      </c>
      <c r="L176" s="10">
        <f t="shared" si="58"/>
        <v>1.1069749810462457</v>
      </c>
      <c r="N176" s="9">
        <f t="shared" si="45"/>
        <v>8.672740140853773E-05</v>
      </c>
      <c r="O176" s="9">
        <f t="shared" si="46"/>
        <v>-5.139893650273736E-08</v>
      </c>
      <c r="P176" s="9">
        <f t="shared" si="47"/>
        <v>-3.083937721965823E-08</v>
      </c>
      <c r="Q176" s="9">
        <f t="shared" si="48"/>
        <v>-1.0279794959400656E-08</v>
      </c>
      <c r="S176" s="10">
        <f t="shared" si="64"/>
        <v>0.03887555429751238</v>
      </c>
      <c r="T176" s="10">
        <f t="shared" si="64"/>
        <v>20.46949990057999</v>
      </c>
      <c r="U176" s="10">
        <f t="shared" si="64"/>
        <v>30.704230786722455</v>
      </c>
      <c r="V176" s="10">
        <f t="shared" si="64"/>
        <v>61.40843869559455</v>
      </c>
      <c r="W176" s="3">
        <f>0</f>
        <v>0</v>
      </c>
      <c r="Y176" s="3">
        <f t="shared" si="59"/>
        <v>4410.0724681044585</v>
      </c>
      <c r="Z176" s="3">
        <f t="shared" si="60"/>
        <v>-3.1266030098852884</v>
      </c>
      <c r="AA176" s="3">
        <f t="shared" si="61"/>
        <v>-2.084403300787973</v>
      </c>
      <c r="AB176" s="3">
        <f t="shared" si="62"/>
        <v>-1.042202038668529</v>
      </c>
      <c r="AC176" s="3">
        <f t="shared" si="63"/>
        <v>0</v>
      </c>
    </row>
    <row r="177" spans="1:29" ht="12.75">
      <c r="A177" s="10">
        <f t="shared" si="49"/>
        <v>1.114025777103865</v>
      </c>
      <c r="B177" s="3">
        <f t="shared" si="44"/>
        <v>30</v>
      </c>
      <c r="C177" s="9">
        <f t="shared" si="50"/>
        <v>8.666245123049739E-05</v>
      </c>
      <c r="D177" s="10">
        <f t="shared" si="51"/>
        <v>29.93980465012831</v>
      </c>
      <c r="E177" s="9">
        <f t="shared" si="52"/>
        <v>8.666245247359455E-05</v>
      </c>
      <c r="F177" s="10">
        <f t="shared" si="53"/>
        <v>-0.7348103625647042</v>
      </c>
      <c r="G177" s="9">
        <f t="shared" si="54"/>
        <v>-4.121603110529669E-08</v>
      </c>
      <c r="H177" s="10">
        <f t="shared" si="55"/>
        <v>-0.7347212266016961</v>
      </c>
      <c r="I177" s="9">
        <f t="shared" si="56"/>
        <v>-2.060802322903914E-08</v>
      </c>
      <c r="J177" s="3">
        <f t="shared" si="57"/>
        <v>-0.7346915146066941</v>
      </c>
      <c r="K177" s="1">
        <f>0</f>
        <v>0</v>
      </c>
      <c r="L177" s="10">
        <f t="shared" si="58"/>
        <v>1.114025777103865</v>
      </c>
      <c r="N177" s="9">
        <f t="shared" si="45"/>
        <v>8.659761466118707E-05</v>
      </c>
      <c r="O177" s="9">
        <f t="shared" si="46"/>
        <v>8.659761715311468E-05</v>
      </c>
      <c r="P177" s="9">
        <f t="shared" si="47"/>
        <v>-3.098455142702449E-08</v>
      </c>
      <c r="Q177" s="9">
        <f t="shared" si="48"/>
        <v>-1.032818637374377E-08</v>
      </c>
      <c r="S177" s="10">
        <f t="shared" si="64"/>
        <v>0.03888954957318351</v>
      </c>
      <c r="T177" s="10">
        <f t="shared" si="64"/>
        <v>0.03888954943940492</v>
      </c>
      <c r="U177" s="10">
        <f t="shared" si="64"/>
        <v>30.559771143605673</v>
      </c>
      <c r="V177" s="10">
        <f t="shared" si="64"/>
        <v>61.119519520472075</v>
      </c>
      <c r="W177" s="3">
        <f>0</f>
        <v>0</v>
      </c>
      <c r="Y177" s="3">
        <f t="shared" si="59"/>
        <v>4403.466291016343</v>
      </c>
      <c r="Z177" s="3">
        <f t="shared" si="60"/>
        <v>4403.466354180221</v>
      </c>
      <c r="AA177" s="3">
        <f t="shared" si="61"/>
        <v>-2.094256521073174</v>
      </c>
      <c r="AB177" s="3">
        <f t="shared" si="62"/>
        <v>-1.047128650587037</v>
      </c>
      <c r="AC177" s="3">
        <f t="shared" si="63"/>
        <v>0</v>
      </c>
    </row>
    <row r="178" spans="1:29" ht="12.75">
      <c r="A178" s="10">
        <f t="shared" si="49"/>
        <v>1.1210765731614845</v>
      </c>
      <c r="B178" s="3">
        <f t="shared" si="44"/>
        <v>30</v>
      </c>
      <c r="C178" s="9">
        <f t="shared" si="50"/>
        <v>8.653289026203673E-05</v>
      </c>
      <c r="D178" s="10">
        <f t="shared" si="51"/>
        <v>29.939803769484833</v>
      </c>
      <c r="E178" s="9">
        <f t="shared" si="52"/>
        <v>8.653289151086222E-05</v>
      </c>
      <c r="F178" s="10">
        <f t="shared" si="53"/>
        <v>29.879607531871375</v>
      </c>
      <c r="G178" s="9">
        <f t="shared" si="54"/>
        <v>8.653289525733806E-05</v>
      </c>
      <c r="H178" s="10">
        <f t="shared" si="55"/>
        <v>-0.7420211550257747</v>
      </c>
      <c r="I178" s="9">
        <f t="shared" si="56"/>
        <v>-2.0704630931558964E-08</v>
      </c>
      <c r="J178" s="3">
        <f t="shared" si="57"/>
        <v>-0.7419914457498938</v>
      </c>
      <c r="K178" s="1">
        <f>0</f>
        <v>0</v>
      </c>
      <c r="L178" s="10">
        <f t="shared" si="58"/>
        <v>1.1210765731614845</v>
      </c>
      <c r="N178" s="9">
        <f t="shared" si="45"/>
        <v>8.64682790867322E-05</v>
      </c>
      <c r="O178" s="9">
        <f t="shared" si="46"/>
        <v>8.646828159009603E-05</v>
      </c>
      <c r="P178" s="9">
        <f t="shared" si="47"/>
        <v>8.64682865968194E-05</v>
      </c>
      <c r="Q178" s="9">
        <f t="shared" si="48"/>
        <v>-1.0376402813408562E-08</v>
      </c>
      <c r="S178" s="10">
        <f t="shared" si="64"/>
        <v>0.03890348878632235</v>
      </c>
      <c r="T178" s="10">
        <f t="shared" si="64"/>
        <v>0.0389034886520007</v>
      </c>
      <c r="U178" s="10">
        <f t="shared" si="64"/>
        <v>0.038903488249035854</v>
      </c>
      <c r="V178" s="10">
        <f t="shared" si="64"/>
        <v>60.83433615354772</v>
      </c>
      <c r="W178" s="3">
        <f>0</f>
        <v>0</v>
      </c>
      <c r="Y178" s="3">
        <f t="shared" si="59"/>
        <v>4396.88307822756</v>
      </c>
      <c r="Z178" s="3">
        <f t="shared" si="60"/>
        <v>4396.883141682504</v>
      </c>
      <c r="AA178" s="3">
        <f t="shared" si="61"/>
        <v>4396.883332047302</v>
      </c>
      <c r="AB178" s="3">
        <f t="shared" si="62"/>
        <v>-1.0520374519820854</v>
      </c>
      <c r="AC178" s="3">
        <f t="shared" si="63"/>
        <v>0</v>
      </c>
    </row>
    <row r="179" spans="1:29" ht="12.75">
      <c r="A179" s="10">
        <f t="shared" si="49"/>
        <v>1.1281273692191038</v>
      </c>
      <c r="B179" s="3">
        <f t="shared" si="44"/>
        <v>30</v>
      </c>
      <c r="C179" s="9">
        <f t="shared" si="50"/>
        <v>8.640377969164597E-05</v>
      </c>
      <c r="D179" s="10">
        <f t="shared" si="51"/>
        <v>29.93980288479981</v>
      </c>
      <c r="E179" s="9">
        <f t="shared" si="52"/>
        <v>8.640378094617935E-05</v>
      </c>
      <c r="F179" s="10">
        <f t="shared" si="53"/>
        <v>29.87960576250285</v>
      </c>
      <c r="G179" s="9">
        <f t="shared" si="54"/>
        <v>8.640378470977588E-05</v>
      </c>
      <c r="H179" s="10">
        <f t="shared" si="55"/>
        <v>29.819408626012294</v>
      </c>
      <c r="I179" s="9">
        <f t="shared" si="56"/>
        <v>8.640379098243078E-05</v>
      </c>
      <c r="J179" s="3">
        <f t="shared" si="57"/>
        <v>-0.7493254561279936</v>
      </c>
      <c r="K179" s="1">
        <f>0</f>
        <v>0</v>
      </c>
      <c r="L179" s="10">
        <f t="shared" si="58"/>
        <v>1.1281273692191038</v>
      </c>
      <c r="N179" s="9">
        <f t="shared" si="45"/>
        <v>8.633939313684143E-05</v>
      </c>
      <c r="O179" s="9">
        <f t="shared" si="46"/>
        <v>8.633939565159765E-05</v>
      </c>
      <c r="P179" s="9">
        <f t="shared" si="47"/>
        <v>8.633940068110601E-05</v>
      </c>
      <c r="Q179" s="9">
        <f t="shared" si="48"/>
        <v>8.633940822535952E-05</v>
      </c>
      <c r="S179" s="10">
        <f t="shared" si="64"/>
        <v>0.038917371742873186</v>
      </c>
      <c r="T179" s="10">
        <f t="shared" si="64"/>
        <v>0.03891737160801539</v>
      </c>
      <c r="U179" s="10">
        <f t="shared" si="64"/>
        <v>0.03891737120344246</v>
      </c>
      <c r="V179" s="10">
        <f t="shared" si="64"/>
        <v>0.038917370529154865</v>
      </c>
      <c r="W179" s="3">
        <f>0</f>
        <v>0</v>
      </c>
      <c r="Y179" s="3">
        <f t="shared" si="59"/>
        <v>4390.322750929438</v>
      </c>
      <c r="Z179" s="3">
        <f t="shared" si="60"/>
        <v>4390.3228146744095</v>
      </c>
      <c r="AA179" s="3">
        <f t="shared" si="61"/>
        <v>4390.323005909139</v>
      </c>
      <c r="AB179" s="3">
        <f t="shared" si="62"/>
        <v>4390.323324633385</v>
      </c>
      <c r="AC179" s="3">
        <f t="shared" si="63"/>
        <v>0</v>
      </c>
    </row>
    <row r="180" spans="1:29" ht="12.75">
      <c r="A180" s="2"/>
      <c r="B180" s="13"/>
      <c r="C180" s="15"/>
      <c r="D180" s="16"/>
      <c r="E180" s="15"/>
      <c r="F180" s="16"/>
      <c r="G180" s="15"/>
      <c r="H180" s="16"/>
      <c r="I180" s="15"/>
      <c r="J180" s="13"/>
      <c r="K180" s="2"/>
      <c r="L180" s="2"/>
      <c r="N180" s="15"/>
      <c r="O180" s="15"/>
      <c r="P180" s="15"/>
      <c r="Q180" s="15"/>
      <c r="S180" s="16"/>
      <c r="T180" s="16"/>
      <c r="U180" s="16"/>
      <c r="V180" s="16"/>
      <c r="W180" s="13"/>
      <c r="Y180" s="13"/>
      <c r="Z180" s="13"/>
      <c r="AA180" s="13"/>
      <c r="AB180" s="13"/>
      <c r="AC180" s="13"/>
    </row>
    <row r="181" spans="1:13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2.75">
      <c r="A184" s="2"/>
      <c r="B184" s="2"/>
      <c r="C184" s="13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2.75">
      <c r="A185" s="1" t="s">
        <v>16</v>
      </c>
      <c r="B185" s="1" t="s">
        <v>62</v>
      </c>
      <c r="C185" s="1" t="s">
        <v>69</v>
      </c>
      <c r="D185" t="s">
        <v>16</v>
      </c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2.75">
      <c r="A186" s="1">
        <v>0</v>
      </c>
      <c r="B186" s="21">
        <v>29.71</v>
      </c>
      <c r="C186" s="3">
        <v>29.720962250489748</v>
      </c>
      <c r="D186">
        <v>0</v>
      </c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2.75">
      <c r="A187" s="10">
        <f>A186+2*'F constante'!$B$11</f>
        <v>0.014101592115238818</v>
      </c>
      <c r="B187" s="21">
        <v>71.7</v>
      </c>
      <c r="C187" s="3">
        <v>69.97369245380212</v>
      </c>
      <c r="D187" s="17">
        <f>D186+2*'F constante'!$B$11</f>
        <v>0.014101592115238818</v>
      </c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2.75">
      <c r="A188" s="10">
        <f>A187+2*'F constante'!$B$11</f>
        <v>0.028203184230477636</v>
      </c>
      <c r="B188" s="21">
        <v>71.3</v>
      </c>
      <c r="C188" s="13">
        <v>69.97411306819878</v>
      </c>
      <c r="D188" s="17">
        <f>D187+2*'F constante'!$B$11</f>
        <v>0.028203184230477636</v>
      </c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2.75">
      <c r="A189" s="10">
        <f>A188+2*'F constante'!$B$11</f>
        <v>0.04230477634571646</v>
      </c>
      <c r="B189" s="21">
        <v>72</v>
      </c>
      <c r="C189" s="13">
        <v>69.97477173365576</v>
      </c>
      <c r="D189" s="17">
        <f>D188+2*'F constante'!$B$11</f>
        <v>0.04230477634571646</v>
      </c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2.75">
      <c r="A190" s="10">
        <f>A189+2*'F constante'!$B$11</f>
        <v>0.05640636846095527</v>
      </c>
      <c r="B190" s="21">
        <v>36</v>
      </c>
      <c r="C190" s="13">
        <v>69.97566680476116</v>
      </c>
      <c r="D190" s="17">
        <f>D189+2*'F constante'!$B$11</f>
        <v>0.05640636846095527</v>
      </c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2.75">
      <c r="A191" s="10">
        <f>A190+2*'F constante'!$B$11</f>
        <v>0.07050796057619409</v>
      </c>
      <c r="B191" s="21">
        <v>-3.7</v>
      </c>
      <c r="C191" s="13">
        <v>-9.422589620734879</v>
      </c>
      <c r="D191" s="17">
        <f>D190+2*'F constante'!$B$11</f>
        <v>0.07050796057619409</v>
      </c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2.75">
      <c r="A192" s="10">
        <f>A191+2*'F constante'!$B$11</f>
        <v>0.0846095526914329</v>
      </c>
      <c r="B192" s="21">
        <v>-5.3</v>
      </c>
      <c r="C192" s="13">
        <v>-9.423952538367773</v>
      </c>
      <c r="D192" s="17">
        <f>D191+2*'F constante'!$B$11</f>
        <v>0.0846095526914329</v>
      </c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2.75">
      <c r="A193" s="10">
        <f>A192+2*'F constante'!$B$11</f>
        <v>0.09871114480667172</v>
      </c>
      <c r="B193" s="21">
        <v>-6.4</v>
      </c>
      <c r="C193" s="13">
        <v>-9.425546977964368</v>
      </c>
      <c r="D193" s="17">
        <f>D192+2*'F constante'!$B$11</f>
        <v>0.09871114480667172</v>
      </c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2.75">
      <c r="A194" s="10">
        <f>A193+2*'F constante'!$B$11</f>
        <v>0.11281273692191053</v>
      </c>
      <c r="B194" s="21">
        <v>-6</v>
      </c>
      <c r="C194" s="13">
        <v>-9.42737133638734</v>
      </c>
      <c r="D194" s="17">
        <f>D193+2*'F constante'!$B$11</f>
        <v>0.11281273692191053</v>
      </c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2.75">
      <c r="A195" s="10">
        <f>A194+2*'F constante'!$B$11</f>
        <v>0.12691432903714936</v>
      </c>
      <c r="B195" s="21">
        <v>65.5</v>
      </c>
      <c r="C195" s="13">
        <v>68.87908458100087</v>
      </c>
      <c r="D195" s="17">
        <f>D194+2*'F constante'!$B$11</f>
        <v>0.12691432903714936</v>
      </c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2.75">
      <c r="A196" s="10">
        <f>A195+2*'F constante'!$B$11</f>
        <v>0.14101592115238817</v>
      </c>
      <c r="B196" s="21">
        <v>69.1</v>
      </c>
      <c r="C196" s="13">
        <v>68.88136377920935</v>
      </c>
      <c r="D196" s="17">
        <f>D195+2*'F constante'!$B$11</f>
        <v>0.14101592115238817</v>
      </c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2.75">
      <c r="A197" s="10">
        <f>A196+2*'F constante'!$B$11</f>
        <v>0.155117513267627</v>
      </c>
      <c r="B197" s="21">
        <v>68.8</v>
      </c>
      <c r="C197" s="13">
        <v>68.88386812728164</v>
      </c>
      <c r="D197" s="17">
        <f>D196+2*'F constante'!$B$11</f>
        <v>0.155117513267627</v>
      </c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2.75">
      <c r="A198" s="10">
        <f>A197+2*'F constante'!$B$11</f>
        <v>0.1692191053828658</v>
      </c>
      <c r="B198" s="21">
        <v>68</v>
      </c>
      <c r="C198" s="12">
        <v>68.88659606334967</v>
      </c>
      <c r="D198" s="17">
        <f>D197+2*'F constante'!$B$11</f>
        <v>0.1692191053828658</v>
      </c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2.75">
      <c r="A199" s="10">
        <f>A198+2*'F constante'!$B$11</f>
        <v>0.18332069749810462</v>
      </c>
      <c r="B199" s="21">
        <v>-0.1999999999999993</v>
      </c>
      <c r="C199" s="12">
        <v>-8.343072588279052</v>
      </c>
      <c r="D199" s="17">
        <f>D198+2*'F constante'!$B$11</f>
        <v>0.18332069749810462</v>
      </c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2.75">
      <c r="A200" s="10">
        <f>A199+2*'F constante'!$B$11</f>
        <v>0.19742228961334343</v>
      </c>
      <c r="B200" s="21">
        <v>-3.1</v>
      </c>
      <c r="C200" s="12">
        <v>-8.346242582280768</v>
      </c>
      <c r="D200" s="17">
        <f>D199+2*'F constante'!$B$11</f>
        <v>0.19742228961334343</v>
      </c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2.75">
      <c r="A201" s="10">
        <f>A200+2*'F constante'!$B$11</f>
        <v>0.21152388172858225</v>
      </c>
      <c r="B201" s="21">
        <v>-4.2</v>
      </c>
      <c r="C201" s="12">
        <v>-8.349631507650939</v>
      </c>
      <c r="D201" s="17">
        <f>D200+2*'F constante'!$B$11</f>
        <v>0.21152388172858225</v>
      </c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2.75">
      <c r="A202" s="10">
        <f>A201+2*'F constante'!$B$11</f>
        <v>0.22562547384382106</v>
      </c>
      <c r="B202" s="21">
        <v>-3.7</v>
      </c>
      <c r="C202" s="12">
        <v>-8.353237842807417</v>
      </c>
      <c r="D202" s="17">
        <f>D201+2*'F constante'!$B$11</f>
        <v>0.22562547384382106</v>
      </c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2.75">
      <c r="A203" s="10">
        <f>A202+2*'F constante'!$B$11</f>
        <v>0.23972706595905988</v>
      </c>
      <c r="B203" s="21">
        <v>58</v>
      </c>
      <c r="C203" s="13">
        <v>67.81445034031286</v>
      </c>
      <c r="D203" s="17">
        <f>D202+2*'F constante'!$B$11</f>
        <v>0.23972706595905988</v>
      </c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2.75">
      <c r="A204" s="10">
        <f>A203+2*'F constante'!$B$11</f>
        <v>0.2538286580742987</v>
      </c>
      <c r="B204" s="21">
        <v>66</v>
      </c>
      <c r="C204" s="13">
        <v>67.81848617332633</v>
      </c>
      <c r="D204" s="17">
        <f>D203+2*'F constante'!$B$11</f>
        <v>0.2538286580742987</v>
      </c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2.75">
      <c r="A205" s="10">
        <f>A204+2*'F constante'!$B$11</f>
        <v>0.26793025018953753</v>
      </c>
      <c r="B205" s="21">
        <v>66.6</v>
      </c>
      <c r="C205" s="13">
        <v>67.82273486949306</v>
      </c>
      <c r="D205" s="17">
        <f>D204+2*'F constante'!$B$11</f>
        <v>0.26793025018953753</v>
      </c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2.75">
      <c r="A206" s="10">
        <f>A205+2*'F constante'!$B$11</f>
        <v>0.28203184230477635</v>
      </c>
      <c r="B206" s="21">
        <v>66.4</v>
      </c>
      <c r="C206" s="13">
        <v>67.8271949465553</v>
      </c>
      <c r="D206" s="17">
        <f>D205+2*'F constante'!$B$11</f>
        <v>0.28203184230477635</v>
      </c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2.75">
      <c r="A207" s="10">
        <f>A206+2*'F constante'!$B$11</f>
        <v>0.29613343442001516</v>
      </c>
      <c r="B207" s="21">
        <v>7</v>
      </c>
      <c r="C207" s="13">
        <v>-7.293115959001863</v>
      </c>
      <c r="D207" s="17">
        <f>D206+2*'F constante'!$B$11</f>
        <v>0.29613343442001516</v>
      </c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2.75">
      <c r="A208" s="10">
        <f>A207+2*'F constante'!$B$11</f>
        <v>0.310235026535254</v>
      </c>
      <c r="B208" s="21">
        <v>2.3</v>
      </c>
      <c r="C208" s="13">
        <v>-7.297993192539337</v>
      </c>
      <c r="D208" s="17">
        <f>D207+2*'F constante'!$B$11</f>
        <v>0.310235026535254</v>
      </c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2.75">
      <c r="A209" s="10">
        <f>A208+2*'F constante'!$B$11</f>
        <v>0.3243366186504928</v>
      </c>
      <c r="B209" s="21">
        <v>-1.3</v>
      </c>
      <c r="C209" s="13">
        <v>-7.303077368036921</v>
      </c>
      <c r="D209" s="17">
        <f>D208+2*'F constante'!$B$11</f>
        <v>0.3243366186504928</v>
      </c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2.75">
      <c r="A210" s="10">
        <f>A209+2*'F constante'!$B$11</f>
        <v>0.3384382107657316</v>
      </c>
      <c r="B210" s="21">
        <v>0.5</v>
      </c>
      <c r="C210" s="13">
        <v>-7.308367041621474</v>
      </c>
      <c r="D210" s="17">
        <f>D209+2*'F constante'!$B$11</f>
        <v>0.3384382107657316</v>
      </c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2.75">
      <c r="A211" s="10">
        <f>A210+2*'F constante'!$B$11</f>
        <v>0.3525398028809704</v>
      </c>
      <c r="B211" s="21">
        <v>43.8</v>
      </c>
      <c r="C211" s="13">
        <v>66.7789689707683</v>
      </c>
      <c r="D211" s="17">
        <f>D210+2*'F constante'!$B$11</f>
        <v>0.3525398028809704</v>
      </c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2.75">
      <c r="A212" s="10">
        <f>A211+2*'F constante'!$B$11</f>
        <v>0.36664139499620924</v>
      </c>
      <c r="B212" s="21">
        <v>63</v>
      </c>
      <c r="C212" s="13">
        <v>66.78466367509536</v>
      </c>
      <c r="D212" s="17">
        <f>D211+2*'F constante'!$B$11</f>
        <v>0.36664139499620924</v>
      </c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2.75">
      <c r="A213" s="10">
        <f>A212+2*'F constante'!$B$11</f>
        <v>0.38074298711144805</v>
      </c>
      <c r="B213" s="21">
        <v>64.8</v>
      </c>
      <c r="C213" s="13">
        <v>66.79055954401909</v>
      </c>
      <c r="D213" s="17">
        <f>D212+2*'F constante'!$B$11</f>
        <v>0.38074298711144805</v>
      </c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2.75">
      <c r="A214" s="10">
        <f>A213+2*'F constante'!$B$11</f>
        <v>0.39484457922668686</v>
      </c>
      <c r="B214" s="21">
        <v>64</v>
      </c>
      <c r="C214" s="13">
        <v>66.79665517113176</v>
      </c>
      <c r="D214" s="17">
        <f>D213+2*'F constante'!$B$11</f>
        <v>0.39484457922668686</v>
      </c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2.75">
      <c r="A215" s="10">
        <f>A214+2*'F constante'!$B$11</f>
        <v>0.4089461713419257</v>
      </c>
      <c r="B215" s="21">
        <v>53.2</v>
      </c>
      <c r="C215" s="13">
        <v>-6.271910287193906</v>
      </c>
      <c r="D215" s="17">
        <f>D214+2*'F constante'!$B$11</f>
        <v>0.4089461713419257</v>
      </c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2.75">
      <c r="A216" s="10">
        <f>A215+2*'F constante'!$B$11</f>
        <v>0.4230477634571645</v>
      </c>
      <c r="B216" s="21">
        <v>2.3</v>
      </c>
      <c r="C216" s="13">
        <v>-6.2783990319539225</v>
      </c>
      <c r="D216" s="17">
        <f>D215+2*'F constante'!$B$11</f>
        <v>0.4230477634571645</v>
      </c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2.75">
      <c r="A217" s="10">
        <f>A216+2*'F constante'!$B$11</f>
        <v>0.4371493555724033</v>
      </c>
      <c r="B217" s="21">
        <v>-0.6</v>
      </c>
      <c r="C217" s="13">
        <v>-6.285083304648317</v>
      </c>
      <c r="D217" s="17">
        <f>D216+2*'F constante'!$B$11</f>
        <v>0.4371493555724033</v>
      </c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2.75">
      <c r="A218" s="10">
        <f>A217+2*'F constante'!$B$11</f>
        <v>0.4512509476876421</v>
      </c>
      <c r="B218" s="21">
        <v>0.7000000000000011</v>
      </c>
      <c r="C218" s="13">
        <v>-6.29196173543617</v>
      </c>
      <c r="D218" s="17">
        <f>D217+2*'F constante'!$B$11</f>
        <v>0.4512509476876421</v>
      </c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2.75">
      <c r="A219" s="10">
        <f>A218+2*'F constante'!$B$11</f>
        <v>0.46535253980288094</v>
      </c>
      <c r="B219" s="21">
        <v>54</v>
      </c>
      <c r="C219" s="3">
        <v>65.77184218592389</v>
      </c>
      <c r="D219" s="17">
        <f>D218+2*'F constante'!$B$11</f>
        <v>0.46535253980288094</v>
      </c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2.75">
      <c r="A220" s="10">
        <f>A219+2*'F constante'!$B$11</f>
        <v>0.47945413191811975</v>
      </c>
      <c r="B220" s="21">
        <v>58.3</v>
      </c>
      <c r="C220" s="3">
        <v>65.77910203092398</v>
      </c>
      <c r="D220" s="17">
        <f>D219+2*'F constante'!$B$11</f>
        <v>0.47945413191811975</v>
      </c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2.75">
      <c r="A221" s="10">
        <f>A220+2*'F constante'!$B$11</f>
        <v>0.49355572403335857</v>
      </c>
      <c r="B221" s="21">
        <v>62</v>
      </c>
      <c r="C221" s="3">
        <v>65.78655190483165</v>
      </c>
      <c r="D221" s="17">
        <f>D220+2*'F constante'!$B$11</f>
        <v>0.49355572403335857</v>
      </c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2.75">
      <c r="A222" s="10">
        <f>A221+2*'F constante'!$B$11</f>
        <v>0.5076573161485974</v>
      </c>
      <c r="B222" s="21">
        <v>62.8</v>
      </c>
      <c r="C222" s="3">
        <v>65.79419047349451</v>
      </c>
      <c r="D222" s="17">
        <f>D221+2*'F constante'!$B$11</f>
        <v>0.5076573161485974</v>
      </c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2.75">
      <c r="A223" s="10">
        <f>A222+2*'F constante'!$B$11</f>
        <v>0.5217589082638363</v>
      </c>
      <c r="B223" s="21">
        <v>24.4</v>
      </c>
      <c r="C223" s="3">
        <v>-5.278668291834143</v>
      </c>
      <c r="D223" s="17">
        <f>D222+2*'F constante'!$B$11</f>
        <v>0.5217589082638363</v>
      </c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2.75">
      <c r="A224" s="10">
        <f>A223+2*'F constante'!$B$11</f>
        <v>0.5358605003790752</v>
      </c>
      <c r="B224" s="21">
        <v>8.5</v>
      </c>
      <c r="C224" s="3">
        <v>-5.286676777990171</v>
      </c>
      <c r="D224" s="17">
        <f>D223+2*'F constante'!$B$11</f>
        <v>0.5358605003790752</v>
      </c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2.75">
      <c r="A225" s="10">
        <f>A224+2*'F constante'!$B$11</f>
        <v>0.549962092494314</v>
      </c>
      <c r="B225" s="21">
        <v>2.7</v>
      </c>
      <c r="C225" s="3">
        <v>-5.294869928658678</v>
      </c>
      <c r="D225" s="17">
        <f>D224+2*'F constante'!$B$11</f>
        <v>0.549962092494314</v>
      </c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2.75">
      <c r="A226" s="10">
        <f>A225+2*'F constante'!$B$11</f>
        <v>0.5640636846095529</v>
      </c>
      <c r="B226" s="21">
        <v>2.7</v>
      </c>
      <c r="C226" s="3">
        <v>-5.303246444516819</v>
      </c>
      <c r="D226" s="17">
        <f>D225+2*'F constante'!$B$11</f>
        <v>0.5640636846095529</v>
      </c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2.75">
      <c r="A227" s="10">
        <f>A226+2*'F constante'!$B$11</f>
        <v>0.5781652767247918</v>
      </c>
      <c r="B227" s="21">
        <v>34.4</v>
      </c>
      <c r="C227" s="3">
        <v>64.79229355845797</v>
      </c>
      <c r="D227" s="17">
        <f>D226+2*'F constante'!$B$11</f>
        <v>0.5781652767247918</v>
      </c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2.75">
      <c r="A228" s="10">
        <f>A227+2*'F constante'!$B$11</f>
        <v>0.5922668688400307</v>
      </c>
      <c r="B228" s="21">
        <v>52.3</v>
      </c>
      <c r="C228" s="3">
        <v>64.80102869889605</v>
      </c>
      <c r="D228" s="17">
        <f>D227+2*'F constante'!$B$11</f>
        <v>0.5922668688400307</v>
      </c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2.75">
      <c r="A229" s="10">
        <f>A228+2*'F constante'!$B$11</f>
        <v>0.6063684609552695</v>
      </c>
      <c r="B229" s="21">
        <v>61.7</v>
      </c>
      <c r="C229" s="3">
        <v>64.8099432711398</v>
      </c>
      <c r="D229" s="17">
        <f>D228+2*'F constante'!$B$11</f>
        <v>0.6063684609552695</v>
      </c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2.75">
      <c r="A230" s="10">
        <f>A229+2*'F constante'!$B$11</f>
        <v>0.6204700530705084</v>
      </c>
      <c r="B230" s="21">
        <v>62.4</v>
      </c>
      <c r="C230" s="3">
        <v>64.81903600985622</v>
      </c>
      <c r="D230" s="17">
        <f>D229+2*'F constante'!$B$11</f>
        <v>0.6204700530705084</v>
      </c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2.75">
      <c r="A231" s="10">
        <f>A230+2*'F constante'!$B$11</f>
        <v>0.6345716451857473</v>
      </c>
      <c r="B231" s="21">
        <v>56.6</v>
      </c>
      <c r="C231" s="3">
        <v>-4.312624249669021</v>
      </c>
      <c r="D231" s="17">
        <f>D230+2*'F constante'!$B$11</f>
        <v>0.6345716451857473</v>
      </c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2.75">
      <c r="A232" s="10">
        <f>A231+2*'F constante'!$B$11</f>
        <v>0.6486732373009861</v>
      </c>
      <c r="B232" s="21">
        <v>16.8</v>
      </c>
      <c r="C232" s="3">
        <v>-4.322064520980849</v>
      </c>
      <c r="D232" s="17">
        <f>D231+2*'F constante'!$B$11</f>
        <v>0.6486732373009861</v>
      </c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2.75">
      <c r="A233" s="10">
        <f>A232+2*'F constante'!$B$11</f>
        <v>0.662774829416225</v>
      </c>
      <c r="B233" s="21">
        <v>3.2</v>
      </c>
      <c r="C233" s="3">
        <v>-4.3316791201956795</v>
      </c>
      <c r="D233" s="17">
        <f>D232+2*'F constante'!$B$11</f>
        <v>0.662774829416225</v>
      </c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2.75">
      <c r="A234" s="10">
        <f>A233+2*'F constante'!$B$11</f>
        <v>0.6768764215314639</v>
      </c>
      <c r="B234" s="21">
        <v>3.6</v>
      </c>
      <c r="C234" s="3">
        <v>-4.341466815149641</v>
      </c>
      <c r="D234" s="17">
        <f>D233+2*'F constante'!$B$11</f>
        <v>0.6768764215314639</v>
      </c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2.75">
      <c r="A235" s="10">
        <f>A234+2*'F constante'!$B$11</f>
        <v>0.6909780136467027</v>
      </c>
      <c r="B235" s="21">
        <v>7.9</v>
      </c>
      <c r="C235" s="3">
        <v>63.839567921616634</v>
      </c>
      <c r="D235" s="17">
        <f>D234+2*'F constante'!$B$11</f>
        <v>0.6909780136467027</v>
      </c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2.75">
      <c r="A236" s="10">
        <f>A235+2*'F constante'!$B$11</f>
        <v>0.7050796057619416</v>
      </c>
      <c r="B236" s="21">
        <v>35.1</v>
      </c>
      <c r="C236" s="3">
        <v>63.849692255265985</v>
      </c>
      <c r="D236" s="17">
        <f>D235+2*'F constante'!$B$11</f>
        <v>0.7050796057619416</v>
      </c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2.75">
      <c r="A237" s="10">
        <f>A236+2*'F constante'!$B$11</f>
        <v>0.7191811978771805</v>
      </c>
      <c r="B237" s="21">
        <v>56.6</v>
      </c>
      <c r="C237" s="3">
        <v>63.85998593889404</v>
      </c>
      <c r="D237" s="17">
        <f>D236+2*'F constante'!$B$11</f>
        <v>0.7191811978771805</v>
      </c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2.75">
      <c r="A238" s="10">
        <f>A237+2*'F constante'!$B$11</f>
        <v>0.7332827899924194</v>
      </c>
      <c r="B238" s="21">
        <v>60</v>
      </c>
      <c r="C238" s="3">
        <v>63.870447772703606</v>
      </c>
      <c r="D238" s="17">
        <f>D237+2*'F constante'!$B$11</f>
        <v>0.7332827899924194</v>
      </c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2.75">
      <c r="A239" s="10">
        <f>A238+2*'F constante'!$B$11</f>
        <v>0.7473843821076582</v>
      </c>
      <c r="B239" s="21">
        <v>58.8</v>
      </c>
      <c r="C239" s="3">
        <v>-3.3730334049102875</v>
      </c>
      <c r="D239" s="17">
        <f>D238+2*'F constante'!$B$11</f>
        <v>0.7473843821076582</v>
      </c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2.75">
      <c r="A240" s="10">
        <f>A239+2*'F constante'!$B$11</f>
        <v>0.7614859742228971</v>
      </c>
      <c r="B240" s="21">
        <v>33.3</v>
      </c>
      <c r="C240" s="3">
        <v>-3.3838211787883505</v>
      </c>
      <c r="D240" s="17">
        <f>D239+2*'F constante'!$B$11</f>
        <v>0.7614859742228971</v>
      </c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2.75">
      <c r="A241" s="10">
        <f>A240+2*'F constante'!$B$11</f>
        <v>0.775587566338136</v>
      </c>
      <c r="B241" s="21">
        <v>7.4</v>
      </c>
      <c r="C241" s="3">
        <v>-3.3947734479304925</v>
      </c>
      <c r="D241" s="17">
        <f>D240+2*'F constante'!$B$11</f>
        <v>0.775587566338136</v>
      </c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2.75">
      <c r="A242" s="10">
        <f>A241+2*'F constante'!$B$11</f>
        <v>0.7896891584533748</v>
      </c>
      <c r="B242" s="21">
        <v>5.4</v>
      </c>
      <c r="C242" s="3">
        <v>-3.4058890441218503</v>
      </c>
      <c r="D242" s="17">
        <f>D241+2*'F constante'!$B$11</f>
        <v>0.7896891584533748</v>
      </c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2.75">
      <c r="A243" s="10">
        <f>A242+2*'F constante'!$B$11</f>
        <v>0.8037907505686137</v>
      </c>
      <c r="B243" s="21">
        <v>8.3</v>
      </c>
      <c r="C243" s="3">
        <v>62.91293078704964</v>
      </c>
      <c r="D243" s="17">
        <f>D242+2*'F constante'!$B$11</f>
        <v>0.8037907505686137</v>
      </c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2.75">
      <c r="A244" s="10">
        <f>A243+2*'F constante'!$B$11</f>
        <v>0.8178923426838526</v>
      </c>
      <c r="B244" s="21">
        <v>35.6</v>
      </c>
      <c r="C244" s="3">
        <v>62.92436181717662</v>
      </c>
      <c r="D244" s="17">
        <f>D243+2*'F constante'!$B$11</f>
        <v>0.8178923426838526</v>
      </c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2.75">
      <c r="A245" s="10">
        <f>A244+2*'F constante'!$B$11</f>
        <v>0.8319939347990915</v>
      </c>
      <c r="B245" s="21">
        <v>50.7</v>
      </c>
      <c r="C245" s="3">
        <v>62.93595260835007</v>
      </c>
      <c r="D245" s="17">
        <f>D244+2*'F constante'!$B$11</f>
        <v>0.8319939347990915</v>
      </c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2.75">
      <c r="A246" s="10">
        <f>A245+2*'F constante'!$B$11</f>
        <v>0.8460955269143303</v>
      </c>
      <c r="B246" s="21">
        <v>58.1</v>
      </c>
      <c r="C246" s="3">
        <v>62.94770202317071</v>
      </c>
      <c r="D246" s="17">
        <f>D245+2*'F constante'!$B$11</f>
        <v>0.8460955269143303</v>
      </c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2.75">
      <c r="A247" s="10">
        <f>A246+2*'F constante'!$B$11</f>
        <v>0.8601971190295692</v>
      </c>
      <c r="B247" s="21">
        <v>55.4</v>
      </c>
      <c r="C247" s="3">
        <v>-2.4591713950967464</v>
      </c>
      <c r="D247" s="17">
        <f>D246+2*'F constante'!$B$11</f>
        <v>0.8601971190295692</v>
      </c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2.75">
      <c r="A248" s="10">
        <f>A247+2*'F constante'!$B$11</f>
        <v>0.8742987111448081</v>
      </c>
      <c r="B248" s="21">
        <v>33.8</v>
      </c>
      <c r="C248" s="3">
        <v>-2.471225927467381</v>
      </c>
      <c r="D248" s="17">
        <f>D247+2*'F constante'!$B$11</f>
        <v>0.8742987111448081</v>
      </c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2.75">
      <c r="A249" s="10">
        <f>A248+2*'F constante'!$B$11</f>
        <v>0.8884003032600469</v>
      </c>
      <c r="B249" s="21">
        <v>15</v>
      </c>
      <c r="C249" s="3">
        <v>-2.4834356045061523</v>
      </c>
      <c r="D249" s="17">
        <f>D248+2*'F constante'!$B$11</f>
        <v>0.8884003032600469</v>
      </c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2.75">
      <c r="A250" s="10">
        <f>A249+2*'F constante'!$B$11</f>
        <v>0.9025018953752858</v>
      </c>
      <c r="B250" s="21">
        <v>7.2</v>
      </c>
      <c r="C250" s="3">
        <v>-2.495799318880019</v>
      </c>
      <c r="D250" s="17">
        <f>D249+2*'F constante'!$B$11</f>
        <v>0.9025018953752858</v>
      </c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2.75">
      <c r="A251" s="1"/>
      <c r="B251" s="3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2.75">
      <c r="A252" s="1"/>
      <c r="B252" s="3"/>
      <c r="C252" s="3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2.75">
      <c r="A253" s="1"/>
      <c r="B253" s="3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2.75">
      <c r="A254" s="1"/>
      <c r="B254" s="3"/>
      <c r="C254" s="3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2.75">
      <c r="A255" s="1"/>
      <c r="B255" s="3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2.75">
      <c r="A256" s="1"/>
      <c r="B256" s="3"/>
      <c r="C256" s="3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2.75">
      <c r="A257" s="1"/>
      <c r="B257" s="3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2.75">
      <c r="A258" s="1"/>
      <c r="B258" s="3"/>
      <c r="C258" s="3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2.75">
      <c r="A259" s="1"/>
      <c r="B259" s="3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2.75">
      <c r="A260" s="1"/>
      <c r="B260" s="3"/>
      <c r="C260" s="3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2.75">
      <c r="A261" s="1"/>
      <c r="B261" s="3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2.75">
      <c r="A262" s="1"/>
      <c r="B262" s="3"/>
      <c r="C262" s="3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2.75">
      <c r="A263" s="1"/>
      <c r="B263" s="3"/>
      <c r="C263" s="3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2.75">
      <c r="A264" s="1"/>
      <c r="B264" s="3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2.75">
      <c r="A265" s="1"/>
      <c r="B265" s="3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12.75">
      <c r="A266" s="1"/>
      <c r="B266" s="3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2.75">
      <c r="A267" s="1"/>
      <c r="B267" s="3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2.75">
      <c r="A268" s="1"/>
      <c r="B268" s="3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2.75">
      <c r="A269" s="1"/>
      <c r="B269" s="3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2.75">
      <c r="A270" s="1"/>
      <c r="B270" s="3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2.75">
      <c r="A271" s="1"/>
      <c r="B271" s="3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2.75">
      <c r="A272" s="1"/>
      <c r="B272" s="3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2.75">
      <c r="A273" s="1"/>
      <c r="B273" s="3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2.75">
      <c r="A274" s="1"/>
      <c r="B274" s="3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2.75">
      <c r="A275" s="1"/>
      <c r="B275" s="3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2.75">
      <c r="A276" s="1"/>
      <c r="B276" s="3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2.75">
      <c r="A277" s="1"/>
      <c r="B277" s="3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2.75">
      <c r="A278" s="1"/>
      <c r="B278" s="3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2.75">
      <c r="A279" s="1"/>
      <c r="B279" s="3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2.75">
      <c r="A280" s="1"/>
      <c r="B280" s="3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2.75">
      <c r="A281" s="1"/>
      <c r="B281" s="3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2.75">
      <c r="A282" s="1"/>
      <c r="B282" s="3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2.75">
      <c r="A283" s="1"/>
      <c r="B283" s="3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2.75">
      <c r="A284" s="1"/>
      <c r="B284" s="3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2.75">
      <c r="A285" s="1"/>
      <c r="B285" s="3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2.75">
      <c r="A286" s="1"/>
      <c r="B286" s="3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2.75">
      <c r="A287" s="1"/>
      <c r="B287" s="3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2.75">
      <c r="A288" s="1"/>
      <c r="B288" s="3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2.75">
      <c r="A289" s="1"/>
      <c r="B289" s="3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2.75">
      <c r="A290" s="1"/>
      <c r="B290" s="3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2.75">
      <c r="A291" s="1"/>
      <c r="B291" s="3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2.75">
      <c r="A292" s="1"/>
      <c r="B292" s="3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2.75">
      <c r="A293" s="1"/>
      <c r="B293" s="3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2.75">
      <c r="A294" s="1"/>
      <c r="B294" s="3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2.75">
      <c r="A295" s="1"/>
      <c r="B295" s="3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2.75">
      <c r="A296" s="1"/>
      <c r="B296" s="3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2.75">
      <c r="A297" s="1"/>
      <c r="B297" s="3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2.75">
      <c r="A298" s="1"/>
      <c r="B298" s="3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2.75">
      <c r="A299" s="1"/>
      <c r="B299" s="3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2.75">
      <c r="A300" s="1"/>
      <c r="B300" s="3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2.75">
      <c r="A301" s="1"/>
      <c r="B301" s="3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2.75">
      <c r="A302" s="1"/>
      <c r="B302" s="3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2.75">
      <c r="A303" s="1"/>
      <c r="B303" s="3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2.75">
      <c r="A304" s="1"/>
      <c r="B304" s="3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2.75">
      <c r="A305" s="1"/>
      <c r="B305" s="3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2.75">
      <c r="A306" s="1"/>
      <c r="B306" s="3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2.75">
      <c r="A307" s="1"/>
      <c r="B307" s="3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2.75">
      <c r="A308" s="1"/>
      <c r="B308" s="3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2.75">
      <c r="A309" s="1"/>
      <c r="B309" s="3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2.75">
      <c r="A310" s="1"/>
      <c r="B310" s="3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2.75">
      <c r="A311" s="1"/>
      <c r="B311" s="3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2.75">
      <c r="A312" s="1"/>
      <c r="B312" s="3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2.75">
      <c r="A313" s="1"/>
      <c r="B313" s="3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2.75">
      <c r="A314" s="1"/>
      <c r="B314" s="3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2.75">
      <c r="A315" s="1"/>
      <c r="B315" s="3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2.75">
      <c r="A316" s="1"/>
      <c r="B316" s="3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2.75">
      <c r="A317" s="1"/>
      <c r="B317" s="3"/>
      <c r="C317" s="3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12.75">
      <c r="A318" s="1"/>
      <c r="B318" s="3"/>
      <c r="C318" s="3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2.75">
      <c r="A319" s="1"/>
      <c r="B319" s="3"/>
      <c r="C319" s="3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2.75">
      <c r="A320" s="1"/>
      <c r="B320" s="3"/>
      <c r="C320" s="3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2.75">
      <c r="A321" s="1"/>
      <c r="B321" s="3"/>
      <c r="C321" s="3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2.75">
      <c r="A322" s="2"/>
      <c r="B322" s="13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2.75">
      <c r="A323" s="2"/>
      <c r="B323" s="13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2.75">
      <c r="A324" s="2"/>
      <c r="B324" s="13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2.75">
      <c r="A325" s="2"/>
      <c r="B325" s="13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12.75">
      <c r="A326" s="2"/>
      <c r="B326" s="13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2.75">
      <c r="A327" s="2"/>
      <c r="B327" s="13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12.75">
      <c r="A328" s="2"/>
      <c r="B328" s="13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2.75">
      <c r="A329" s="2"/>
      <c r="B329" s="13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2.75">
      <c r="A330" s="2"/>
      <c r="B330" s="13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2.75">
      <c r="A331" s="2"/>
      <c r="B331" s="13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2.75">
      <c r="A332" s="2"/>
      <c r="B332" s="13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ht="12.75">
      <c r="A333" s="2"/>
      <c r="B333" s="13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12.75">
      <c r="A334" s="2"/>
      <c r="B334" s="13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ht="12.75">
      <c r="A335" s="2"/>
      <c r="B335" s="13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ht="12.75">
      <c r="A336" s="2"/>
      <c r="B336" s="13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2.75">
      <c r="A337" s="2"/>
      <c r="B337" s="13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2.75">
      <c r="A338" s="2"/>
      <c r="B338" s="13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2.75">
      <c r="A339" s="2"/>
      <c r="B339" s="13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12.75">
      <c r="A340" s="2"/>
      <c r="B340" s="13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12.75">
      <c r="A341" s="2"/>
      <c r="B341" s="13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2.75">
      <c r="A342" s="2"/>
      <c r="B342" s="13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12.75">
      <c r="A343" s="2"/>
      <c r="B343" s="13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2.75">
      <c r="A344" s="2"/>
      <c r="B344" s="13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ht="12.75">
      <c r="A348" s="2"/>
      <c r="B348" s="13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12.75">
      <c r="A349" s="2"/>
      <c r="B349" s="13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12.75">
      <c r="A350" s="2"/>
      <c r="B350" s="13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ht="12.75">
      <c r="A351" s="2"/>
      <c r="B351" s="13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ht="12.75">
      <c r="A352" s="2"/>
      <c r="B352" s="13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12.75">
      <c r="A353" s="2"/>
      <c r="B353" s="13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2.75">
      <c r="A354" s="2"/>
      <c r="B354" s="13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12.75">
      <c r="A355" s="2"/>
      <c r="B355" s="13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12.75">
      <c r="A356" s="2"/>
      <c r="B356" s="13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2.75">
      <c r="A357" s="2"/>
      <c r="B357" s="13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ht="12.75">
      <c r="A358" s="2"/>
      <c r="B358" s="13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ht="12.75">
      <c r="A359" s="2"/>
      <c r="B359" s="13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ht="12.75">
      <c r="A360" s="2"/>
      <c r="B360" s="13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12.75">
      <c r="A361" s="2"/>
      <c r="B361" s="13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ht="12.75">
      <c r="A362" s="2"/>
      <c r="B362" s="13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ht="12.75">
      <c r="A363" s="2"/>
      <c r="B363" s="13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2.75">
      <c r="A364" s="2"/>
      <c r="B364" s="13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12.75">
      <c r="A365" s="2"/>
      <c r="B365" s="13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12.75">
      <c r="A366" s="2"/>
      <c r="B366" s="13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12.75">
      <c r="A367" s="2"/>
      <c r="B367" s="13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2.75">
      <c r="A368" s="2"/>
      <c r="B368" s="13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12.75">
      <c r="A369" s="2"/>
      <c r="B369" s="13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12.75">
      <c r="A370" s="2"/>
      <c r="B370" s="13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ht="12.75">
      <c r="A371" s="2"/>
      <c r="B371" s="13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12.75">
      <c r="A372" s="2"/>
      <c r="B372" s="13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ht="12.75">
      <c r="A373" s="2"/>
      <c r="B373" s="13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ht="12.75">
      <c r="A374" s="2"/>
      <c r="B374" s="13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ht="12.75">
      <c r="A375" s="2"/>
      <c r="B375" s="13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ht="12.75">
      <c r="A376" s="2"/>
      <c r="B376" s="13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ht="12.75">
      <c r="A377" s="2"/>
      <c r="B377" s="13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ht="12.75">
      <c r="A378" s="2"/>
      <c r="B378" s="13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ht="12.75">
      <c r="A379" s="2"/>
      <c r="B379" s="13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12.75">
      <c r="A380" s="2"/>
      <c r="B380" s="13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ht="12.75">
      <c r="A381" s="2"/>
      <c r="B381" s="13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ht="12.75">
      <c r="A382" s="2"/>
      <c r="B382" s="13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ht="12.75">
      <c r="A383" s="2"/>
      <c r="B383" s="13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ht="12.75">
      <c r="A384" s="2"/>
      <c r="B384" s="13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ht="12.75">
      <c r="A385" s="2"/>
      <c r="B385" s="13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ht="12.75">
      <c r="A386" s="2"/>
      <c r="B386" s="13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ht="12.75">
      <c r="A387" s="2"/>
      <c r="B387" s="13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ht="12.75">
      <c r="A388" s="2"/>
      <c r="B388" s="13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ht="12.75">
      <c r="A389" s="2"/>
      <c r="B389" s="13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ht="12.75">
      <c r="A390" s="2"/>
      <c r="B390" s="13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12.75">
      <c r="A391" s="2"/>
      <c r="B391" s="13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ht="12.75">
      <c r="A392" s="2"/>
      <c r="B392" s="13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ht="12.75">
      <c r="A393" s="2"/>
      <c r="B393" s="13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ht="12.75">
      <c r="A394" s="2"/>
      <c r="B394" s="13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ht="12.75">
      <c r="A395" s="2"/>
      <c r="B395" s="13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ht="12.75">
      <c r="A396" s="2"/>
      <c r="B396" s="13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ht="12.75">
      <c r="A397" s="2"/>
      <c r="B397" s="13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ht="12.75">
      <c r="A398" s="2"/>
      <c r="B398" s="13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12.75">
      <c r="A399" s="2"/>
      <c r="B399" s="13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12.75">
      <c r="A400" s="2"/>
      <c r="B400" s="13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ht="12.75">
      <c r="A401" s="2"/>
      <c r="B401" s="13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2.75">
      <c r="A402" s="2"/>
      <c r="B402" s="13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12.75">
      <c r="A403" s="2"/>
      <c r="B403" s="13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12.75">
      <c r="A404" s="2"/>
      <c r="B404" s="13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2.75">
      <c r="A405" s="2"/>
      <c r="B405" s="13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2.75">
      <c r="A406" s="2"/>
      <c r="B406" s="13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ht="12.75">
      <c r="A407" s="2"/>
      <c r="B407" s="13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ht="12.75">
      <c r="A408" s="2"/>
      <c r="B408" s="13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ht="12.75">
      <c r="A409" s="2"/>
      <c r="B409" s="13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12.75">
      <c r="A410" s="2"/>
      <c r="B410" s="13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12.75">
      <c r="A411" s="2"/>
      <c r="B411" s="13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12.75">
      <c r="A412" s="2"/>
      <c r="B412" s="13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12.75">
      <c r="A413" s="2"/>
      <c r="B413" s="13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12.75">
      <c r="A414" s="2"/>
      <c r="B414" s="13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ht="12.75">
      <c r="A415" s="2"/>
      <c r="B415" s="13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ht="12.75">
      <c r="A416" s="2"/>
      <c r="B416" s="13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12.75">
      <c r="A417" s="2"/>
      <c r="B417" s="13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ht="12.75">
      <c r="A418" s="2"/>
      <c r="B418" s="13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ht="12.75">
      <c r="A419" s="2"/>
      <c r="B419" s="13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ht="12.75">
      <c r="A420" s="2"/>
      <c r="B420" s="13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ht="12.75">
      <c r="A421" s="2"/>
      <c r="B421" s="13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ht="12.75">
      <c r="A422" s="2"/>
      <c r="B422" s="13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ht="12.75">
      <c r="A423" s="2"/>
      <c r="B423" s="13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ht="12.75">
      <c r="A424" s="2"/>
      <c r="B424" s="13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ht="12.75">
      <c r="A425" s="2"/>
      <c r="B425" s="13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ht="12.75">
      <c r="A426" s="2"/>
      <c r="B426" s="13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ht="12.75">
      <c r="A427" s="2"/>
      <c r="B427" s="13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12.75">
      <c r="A428" s="2"/>
      <c r="B428" s="13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12.75">
      <c r="A429" s="2"/>
      <c r="B429" s="13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ht="12.75">
      <c r="A430" s="2"/>
      <c r="B430" s="13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ht="12.75">
      <c r="A431" s="2"/>
      <c r="B431" s="13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12.75">
      <c r="A432" s="2"/>
      <c r="B432" s="13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ht="12.75">
      <c r="A433" s="2"/>
      <c r="B433" s="13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ht="12.75">
      <c r="A434" s="2"/>
      <c r="B434" s="13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ht="12.75">
      <c r="A435" s="2"/>
      <c r="B435" s="13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ht="12.75">
      <c r="A436" s="2"/>
      <c r="B436" s="13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ht="12.75">
      <c r="A437" s="2"/>
      <c r="B437" s="13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ht="12.75">
      <c r="A438" s="2"/>
      <c r="B438" s="13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ht="12.75">
      <c r="A439" s="2"/>
      <c r="B439" s="13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ht="12.75">
      <c r="A440" s="2"/>
      <c r="B440" s="13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ht="12.75">
      <c r="A441" s="2"/>
      <c r="B441" s="13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ht="12.75">
      <c r="A442" s="2"/>
      <c r="B442" s="13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12.75">
      <c r="A443" s="2"/>
      <c r="B443" s="13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12.75">
      <c r="A444" s="2"/>
      <c r="B444" s="13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ht="12.75">
      <c r="A445" s="2"/>
      <c r="B445" s="13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ht="12.75">
      <c r="A446" s="2"/>
      <c r="B446" s="13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ht="12.75">
      <c r="A447" s="2"/>
      <c r="B447" s="13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ht="12.75">
      <c r="A448" s="2"/>
      <c r="B448" s="13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ht="12.75">
      <c r="A449" s="2"/>
      <c r="B449" s="13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ht="12.75">
      <c r="A450" s="2"/>
      <c r="B450" s="13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12.75">
      <c r="A451" s="2"/>
      <c r="B451" s="13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ht="12.75">
      <c r="A452" s="2"/>
      <c r="B452" s="13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ht="12.75">
      <c r="A453" s="2"/>
      <c r="B453" s="13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ht="12.75">
      <c r="A454" s="2"/>
      <c r="B454" s="13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ht="12.75">
      <c r="A455" s="2"/>
      <c r="B455" s="13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ht="12.75">
      <c r="A456" s="2"/>
      <c r="B456" s="13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ht="12.75">
      <c r="A457" s="2"/>
      <c r="B457" s="13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ht="12.75">
      <c r="A458" s="2"/>
      <c r="B458" s="13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ht="12.75">
      <c r="A459" s="2"/>
      <c r="B459" s="13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ht="12.75">
      <c r="A460" s="2"/>
      <c r="B460" s="13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 ht="12.75">
      <c r="A461" s="2"/>
      <c r="B461" s="13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ht="12.75">
      <c r="A462" s="2"/>
      <c r="B462" s="13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ht="12.75">
      <c r="A463" s="2"/>
      <c r="B463" s="13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ht="12.75">
      <c r="A464" s="2"/>
      <c r="B464" s="13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 ht="12.75">
      <c r="A465" s="2"/>
      <c r="B465" s="13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ht="12.75">
      <c r="A466" s="2"/>
      <c r="B466" s="13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1:13" ht="12.75">
      <c r="A467" s="2"/>
      <c r="B467" s="13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1:13" ht="12.75">
      <c r="A468" s="2"/>
      <c r="B468" s="13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1:13" ht="12.75">
      <c r="A469" s="2"/>
      <c r="B469" s="13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 ht="12.75">
      <c r="A470" s="2"/>
      <c r="B470" s="13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1:13" ht="12.75">
      <c r="A471" s="2"/>
      <c r="B471" s="13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1:13" ht="12.75">
      <c r="A472" s="2"/>
      <c r="B472" s="13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ht="12.75">
      <c r="A473" s="2"/>
      <c r="B473" s="13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ht="12.75">
      <c r="A474" s="2"/>
      <c r="B474" s="13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3" ht="12.75">
      <c r="A475" s="2"/>
      <c r="B475" s="13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1:13" ht="12.75">
      <c r="A476" s="2"/>
      <c r="B476" s="13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ht="12.75">
      <c r="A477" s="2"/>
      <c r="B477" s="13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1:13" ht="12.75">
      <c r="A478" s="2"/>
      <c r="B478" s="13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1:13" ht="12.75">
      <c r="A479" s="2"/>
      <c r="B479" s="13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1:13" ht="12.75">
      <c r="A480" s="2"/>
      <c r="B480" s="13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1:13" ht="12.75">
      <c r="A481" s="2"/>
      <c r="B481" s="13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1:13" ht="12.75">
      <c r="A482" s="2"/>
      <c r="B482" s="13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3" ht="12.75">
      <c r="A483" s="2"/>
      <c r="B483" s="13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 ht="12.75">
      <c r="A484" s="2"/>
      <c r="B484" s="13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1:13" ht="12.75">
      <c r="A485" s="2"/>
      <c r="B485" s="13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 ht="12.75">
      <c r="A486" s="2"/>
      <c r="B486" s="13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1:13" ht="12.75">
      <c r="A487" s="2"/>
      <c r="B487" s="13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 ht="12.75">
      <c r="A488" s="2"/>
      <c r="B488" s="13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ht="12.75">
      <c r="A489" s="2"/>
      <c r="B489" s="13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ht="12.75">
      <c r="A490" s="2"/>
      <c r="B490" s="13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ht="12.75">
      <c r="A491" s="2"/>
      <c r="B491" s="13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ht="12.75">
      <c r="A492" s="2"/>
      <c r="B492" s="13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ht="12.75">
      <c r="A493" s="2"/>
      <c r="B493" s="13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ht="12.75">
      <c r="A494" s="2"/>
      <c r="B494" s="13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ht="12.75">
      <c r="A495" s="2"/>
      <c r="B495" s="13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ht="12.75">
      <c r="A496" s="2"/>
      <c r="B496" s="13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1:13" ht="12.75">
      <c r="A497" s="2"/>
      <c r="B497" s="13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3" ht="12.75">
      <c r="A498" s="2"/>
      <c r="B498" s="13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 ht="12.75">
      <c r="A499" s="2"/>
      <c r="B499" s="13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 ht="12.75">
      <c r="A500" s="2"/>
      <c r="B500" s="13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 ht="12.75">
      <c r="A501" s="2"/>
      <c r="B501" s="13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 ht="12.75">
      <c r="A502" s="2"/>
      <c r="B502" s="13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 ht="12.75">
      <c r="A503" s="2"/>
      <c r="B503" s="13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ht="12.75">
      <c r="A504" s="2"/>
      <c r="B504" s="13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1:13" ht="12.75">
      <c r="A505" s="2"/>
      <c r="B505" s="13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1:13" ht="12.75">
      <c r="A506" s="2"/>
      <c r="B506" s="13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ht="12.75">
      <c r="A507" s="2"/>
      <c r="B507" s="13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ht="12.75">
      <c r="A508" s="2"/>
      <c r="B508" s="13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1:13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1:13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3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1:13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1:13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1:13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3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1:13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3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1:13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1:13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1:13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1:13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1:13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1:13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1:13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1:13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1:13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1:13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1:13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1:13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1:13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1:13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1:13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1:13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1:13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1:13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1:13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1:13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1:13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1:13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1:13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1:13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1:13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1:13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1:13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1:13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1:13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1:13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1:13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1:13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1:13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1:13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1:13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1:13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1:13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1:13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1:13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1:13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1:13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1:13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1:13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1:13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1:13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1:13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1:13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1:13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1:13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1:13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1:13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1:13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1:13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1:13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1:13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1:13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1:13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1:13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1:13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1:13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1:13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3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3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1:13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1:13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1:13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1:13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1:13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1:13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1:13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1:13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1:13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1:13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1:13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1:13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1:13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1:13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1:13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1:13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1:13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1:13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1:13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1:13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1:13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1:13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1:13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1:13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1:13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1:13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1:13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1:13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1:13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1:13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1:13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1:13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1:13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1:13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1:13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1:13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1:13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1:13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1:13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1:13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1:13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1:13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1:13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1:13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1:13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1:13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1:13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1:13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1:13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1:13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1:13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1:13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1:13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1:13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1:13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1:13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1:13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1:13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1:13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1:13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1:13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1:13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1:13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1:13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1:13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1:13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1:13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1:13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1:13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1:13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1:13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1:13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1:13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1:13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1:13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1:13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1:13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1:13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1:13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1:13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1:13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1:13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1:13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1:13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1:13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1:13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1:13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1:13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1:13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1:13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1:13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1:13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1:13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1:13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1:13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1:13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1:13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1:13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1:13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1:13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1:13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1:13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1:13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1:13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1:13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1:13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1:13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1:13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1:13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1:13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1:13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1:13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1:13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1:13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1:13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1:13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1:13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1:13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1:13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1:13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1:13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1:13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1:13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1:13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1:13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1:13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1:13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1:13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1:13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1:13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1:13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1:13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1:13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1:13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1:13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1:13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1:13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1:13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1:13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1:13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1:13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1:13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1:13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1:13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1:13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1:13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1:13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1:13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1:13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1:13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1:13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1:13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1:13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1:13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1:13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1:13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1:13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1:13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1:13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1:13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1:13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1:13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1:13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1:13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1:13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1:13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1:13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1:13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1:13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1:13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1:13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1:13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1:13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1:13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1:13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1:13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1:13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1:13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1:13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1:13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1:13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1:13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1:13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1:13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1:13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1:13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1:13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1:13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1:13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1:13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1:13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1:13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1:13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1:13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1:13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1:13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1:13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1:13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1:13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1:13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1:13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1:13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1:13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1:13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1:13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1:13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1:13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1:13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1:13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1:13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spans="1:13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1:13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1:13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1:13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1:13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1:13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1:13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spans="1:13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1:13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1:13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1:13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1:13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1:13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1:13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1:13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spans="1:13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1:13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1:13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1:13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1:13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1:13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1:13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1:13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1:13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1:13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1:13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1:13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1:13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1:13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1:13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spans="1:13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1:13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1:13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1:13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1:13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1:13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1:13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1:13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1:13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1:13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spans="1:13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spans="1:13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1:13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1:13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1:13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1:13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1:13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1:13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1:13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:13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1:13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1:13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1:13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1:13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1:13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1:13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1:13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1:13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spans="1:13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spans="1:13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1:13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</row>
    <row r="892" spans="1:13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1:13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1:13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1:13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1:13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spans="1:13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spans="1:13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1:13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1:13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1:13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spans="1:13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</row>
    <row r="903" spans="1:13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spans="1:13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spans="1:13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spans="1:13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1:13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1:13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1:13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1:13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1:13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spans="1:13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spans="1:13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 spans="1:13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spans="1:13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spans="1:13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spans="1:13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</row>
    <row r="918" spans="1:13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</row>
    <row r="919" spans="1:13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spans="1:13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</row>
    <row r="921" spans="1:13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</row>
    <row r="922" spans="1:13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 spans="1:13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spans="1:13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spans="1:13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</row>
    <row r="926" spans="1:13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</row>
    <row r="927" spans="1:13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</row>
    <row r="928" spans="1:13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</row>
    <row r="929" spans="1:13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</row>
    <row r="930" spans="1:13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</row>
    <row r="931" spans="1:13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 spans="1:13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</row>
    <row r="933" spans="1:13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 spans="1:13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spans="1:13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1:13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1:13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1:13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1:13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spans="1:13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1:13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 spans="1:13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</row>
    <row r="943" spans="1:13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</row>
    <row r="944" spans="1:13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</row>
    <row r="945" spans="1:13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 spans="1:13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spans="1:13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</row>
    <row r="948" spans="1:13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 spans="1:13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spans="1:13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 spans="1:13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</row>
    <row r="952" spans="1:13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 spans="1:13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1:13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1:13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</row>
    <row r="956" spans="1:13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</row>
    <row r="957" spans="1:13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 spans="1:13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spans="1:13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spans="1:13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spans="1:13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spans="1:13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</row>
    <row r="963" spans="1:13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</row>
    <row r="964" spans="1:13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 spans="1:13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</row>
    <row r="966" spans="1:13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</row>
    <row r="967" spans="1:13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</row>
    <row r="968" spans="1:13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spans="1:13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spans="1:13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 spans="1:13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</row>
    <row r="972" spans="1:13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1:13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spans="1:13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spans="1:13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 spans="1:13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 spans="1:13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</row>
    <row r="978" spans="1:13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</row>
    <row r="979" spans="1:13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spans="1:13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</row>
    <row r="981" spans="1:13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</row>
    <row r="982" spans="1:13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</row>
    <row r="983" spans="1:13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spans="1:13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 spans="1:13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</row>
    <row r="986" spans="1:13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spans="1:13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spans="1:13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 spans="1:13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 spans="1:13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 spans="1:13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</row>
  </sheetData>
  <mergeCells count="7">
    <mergeCell ref="G9:I9"/>
    <mergeCell ref="N17:P17"/>
    <mergeCell ref="S17:U17"/>
    <mergeCell ref="A1:K1"/>
    <mergeCell ref="A2:F2"/>
    <mergeCell ref="D6:J6"/>
    <mergeCell ref="G8:I8"/>
  </mergeCells>
  <printOptions/>
  <pageMargins left="0.75" right="0.75" top="1" bottom="1" header="0.492125985" footer="0.49212598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973"/>
  <sheetViews>
    <sheetView workbookViewId="0" topLeftCell="A1">
      <selection activeCell="C9" sqref="C9"/>
    </sheetView>
  </sheetViews>
  <sheetFormatPr defaultColWidth="9.140625" defaultRowHeight="12.75"/>
  <cols>
    <col min="1" max="1" width="10.28125" style="0" customWidth="1"/>
    <col min="2" max="2" width="10.00390625" style="0" bestFit="1" customWidth="1"/>
    <col min="3" max="3" width="10.140625" style="0" customWidth="1"/>
    <col min="4" max="4" width="9.00390625" style="0" customWidth="1"/>
    <col min="5" max="5" width="10.28125" style="0" customWidth="1"/>
    <col min="6" max="6" width="9.57421875" style="0" bestFit="1" customWidth="1"/>
    <col min="8" max="8" width="10.57421875" style="0" bestFit="1" customWidth="1"/>
    <col min="9" max="9" width="11.57421875" style="0" bestFit="1" customWidth="1"/>
    <col min="14" max="14" width="9.57421875" style="0" bestFit="1" customWidth="1"/>
    <col min="15" max="15" width="11.57421875" style="0" bestFit="1" customWidth="1"/>
    <col min="29" max="29" width="10.57421875" style="0" bestFit="1" customWidth="1"/>
  </cols>
  <sheetData>
    <row r="1" spans="1:11" ht="12.75">
      <c r="A1" s="23" t="s">
        <v>60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6" ht="12.75">
      <c r="A2" s="22" t="s">
        <v>76</v>
      </c>
      <c r="B2" s="22"/>
      <c r="C2" s="22"/>
      <c r="D2" s="22"/>
      <c r="E2" s="22"/>
      <c r="F2" s="22"/>
    </row>
    <row r="3" spans="1:5" ht="12.75">
      <c r="A3" s="1" t="s">
        <v>78</v>
      </c>
      <c r="B3" s="1"/>
      <c r="C3" s="1"/>
      <c r="D3" s="1"/>
      <c r="E3" s="1"/>
    </row>
    <row r="4" spans="1:5" ht="12.75">
      <c r="A4" s="1" t="s">
        <v>17</v>
      </c>
      <c r="B4" s="1">
        <v>37.2</v>
      </c>
      <c r="C4" s="2"/>
      <c r="D4" s="2"/>
      <c r="E4" s="2"/>
    </row>
    <row r="5" spans="1:2" ht="12.75">
      <c r="A5" s="1" t="s">
        <v>2</v>
      </c>
      <c r="B5" s="3">
        <v>30</v>
      </c>
    </row>
    <row r="6" spans="1:10" ht="12.75">
      <c r="A6" s="1" t="s">
        <v>1</v>
      </c>
      <c r="B6" s="10">
        <v>0.022</v>
      </c>
      <c r="D6" s="22" t="s">
        <v>74</v>
      </c>
      <c r="E6" s="22"/>
      <c r="F6" s="22"/>
      <c r="G6" s="22"/>
      <c r="H6" s="22"/>
      <c r="I6" s="22"/>
      <c r="J6" s="22"/>
    </row>
    <row r="7" spans="1:10" ht="12.75">
      <c r="A7" s="1" t="s">
        <v>3</v>
      </c>
      <c r="B7" s="3">
        <v>1319</v>
      </c>
      <c r="D7" s="1" t="s">
        <v>9</v>
      </c>
      <c r="E7" s="11">
        <f>B8</f>
        <v>0.036</v>
      </c>
      <c r="F7" s="1"/>
      <c r="G7" s="1" t="s">
        <v>10</v>
      </c>
      <c r="H7" s="3">
        <f>4*$B$9/(3.1415927*$B$6*0.000001139)</f>
        <v>5792.533560361677</v>
      </c>
      <c r="I7" s="1"/>
      <c r="J7" s="1"/>
    </row>
    <row r="8" spans="1:10" ht="12.75">
      <c r="A8" s="1" t="s">
        <v>4</v>
      </c>
      <c r="B8" s="11">
        <v>0.036</v>
      </c>
      <c r="D8" s="1" t="s">
        <v>11</v>
      </c>
      <c r="E8" s="1">
        <v>0</v>
      </c>
      <c r="F8" s="4"/>
      <c r="G8" s="23" t="s">
        <v>14</v>
      </c>
      <c r="H8" s="24"/>
      <c r="I8" s="25"/>
      <c r="J8" s="5"/>
    </row>
    <row r="9" spans="1:10" ht="12.75">
      <c r="A9" s="1" t="s">
        <v>5</v>
      </c>
      <c r="B9" s="1">
        <v>0.000114</v>
      </c>
      <c r="D9" s="1" t="s">
        <v>12</v>
      </c>
      <c r="E9" s="1">
        <f>E8/B6</f>
        <v>0</v>
      </c>
      <c r="F9" s="4"/>
      <c r="G9" s="28" t="s">
        <v>15</v>
      </c>
      <c r="H9" s="26"/>
      <c r="I9" s="29"/>
      <c r="J9" s="5"/>
    </row>
    <row r="10" spans="1:10" ht="12.75">
      <c r="A10" s="1" t="s">
        <v>6</v>
      </c>
      <c r="B10" s="3">
        <f>$B$4/$B$12</f>
        <v>9.3</v>
      </c>
      <c r="D10" s="1" t="s">
        <v>13</v>
      </c>
      <c r="E10" s="1">
        <f>E9/3.7</f>
        <v>0</v>
      </c>
      <c r="F10" s="1"/>
      <c r="G10" s="6"/>
      <c r="H10" s="6"/>
      <c r="I10" s="6"/>
      <c r="J10" s="1"/>
    </row>
    <row r="11" spans="1:2" ht="12.75">
      <c r="A11" s="1" t="s">
        <v>7</v>
      </c>
      <c r="B11" s="1">
        <f>$B$10/$B$7</f>
        <v>0.007050796057619409</v>
      </c>
    </row>
    <row r="12" spans="1:4" ht="12.75">
      <c r="A12" s="1" t="s">
        <v>8</v>
      </c>
      <c r="B12" s="1">
        <v>4</v>
      </c>
      <c r="D12" t="s">
        <v>49</v>
      </c>
    </row>
    <row r="13" spans="1:5" ht="12.75">
      <c r="A13" s="7" t="s">
        <v>46</v>
      </c>
      <c r="B13" s="1">
        <f>(3.1415927/4)*($B$6^2)</f>
        <v>0.00038013271669999995</v>
      </c>
      <c r="D13" t="s">
        <v>50</v>
      </c>
      <c r="E13" s="17">
        <f>1+(0.0028*H7)*(E9^0.843)</f>
        <v>1</v>
      </c>
    </row>
    <row r="14" spans="1:5" ht="12.75">
      <c r="A14" s="7" t="s">
        <v>45</v>
      </c>
      <c r="B14" s="1">
        <f>$B$7/(9.81*$B$13)</f>
        <v>353704.46219832805</v>
      </c>
      <c r="D14" t="s">
        <v>51</v>
      </c>
      <c r="E14" s="12">
        <f>H7*B8/(32*E13)</f>
        <v>6.516600255406886</v>
      </c>
    </row>
    <row r="15" spans="1:6" ht="12.75">
      <c r="A15" s="7" t="s">
        <v>47</v>
      </c>
      <c r="B15" s="1">
        <f>$B$10/(4*9.81*$B$6*($B$13^2))</f>
        <v>74552252.59221004</v>
      </c>
      <c r="D15" t="s">
        <v>52</v>
      </c>
      <c r="E15" s="17">
        <f>2.507340031337</f>
        <v>2.507340031337</v>
      </c>
      <c r="F15" t="s">
        <v>53</v>
      </c>
    </row>
    <row r="16" spans="1:5" ht="12.75">
      <c r="A16" s="18" t="s">
        <v>55</v>
      </c>
      <c r="B16" s="17">
        <f>16*0.000001139*(-1+EXP(E15))/(E16*(B6^2)*E15)</f>
        <v>0.24536865699845817</v>
      </c>
      <c r="D16" t="s">
        <v>54</v>
      </c>
      <c r="E16" s="17">
        <f>(-1/E15)+((EXP(E15))/(-1+EXP(E15)))</f>
        <v>0.6898844569400073</v>
      </c>
    </row>
    <row r="17" spans="1:31" ht="12.75">
      <c r="A17" s="18" t="s">
        <v>56</v>
      </c>
      <c r="B17" s="12">
        <f>B16*B10/(9.81*B13)</f>
        <v>611.9244097307663</v>
      </c>
      <c r="N17" s="30" t="s">
        <v>18</v>
      </c>
      <c r="O17" s="30"/>
      <c r="P17" s="30"/>
      <c r="S17" s="22" t="s">
        <v>33</v>
      </c>
      <c r="T17" s="22"/>
      <c r="U17" s="22"/>
      <c r="Y17" s="8" t="s">
        <v>39</v>
      </c>
      <c r="Z17" s="8"/>
      <c r="AA17" s="8"/>
      <c r="AE17" t="s">
        <v>18</v>
      </c>
    </row>
    <row r="18" spans="1:29" ht="12.75">
      <c r="A18" s="1" t="s">
        <v>16</v>
      </c>
      <c r="B18" s="1" t="s">
        <v>19</v>
      </c>
      <c r="C18" s="1" t="s">
        <v>20</v>
      </c>
      <c r="D18" s="1" t="s">
        <v>21</v>
      </c>
      <c r="E18" s="1" t="s">
        <v>22</v>
      </c>
      <c r="F18" s="1" t="s">
        <v>23</v>
      </c>
      <c r="G18" s="1" t="s">
        <v>24</v>
      </c>
      <c r="H18" s="1" t="s">
        <v>25</v>
      </c>
      <c r="I18" s="1" t="s">
        <v>26</v>
      </c>
      <c r="J18" s="1" t="s">
        <v>27</v>
      </c>
      <c r="K18" s="1" t="s">
        <v>28</v>
      </c>
      <c r="L18" s="1" t="s">
        <v>16</v>
      </c>
      <c r="N18" s="1" t="s">
        <v>29</v>
      </c>
      <c r="O18" s="1" t="s">
        <v>30</v>
      </c>
      <c r="P18" s="1" t="s">
        <v>31</v>
      </c>
      <c r="Q18" s="1" t="s">
        <v>32</v>
      </c>
      <c r="S18" s="1" t="s">
        <v>34</v>
      </c>
      <c r="T18" s="1" t="s">
        <v>35</v>
      </c>
      <c r="U18" s="1" t="s">
        <v>36</v>
      </c>
      <c r="V18" s="1" t="s">
        <v>37</v>
      </c>
      <c r="W18" s="1" t="s">
        <v>38</v>
      </c>
      <c r="Y18" s="1" t="s">
        <v>40</v>
      </c>
      <c r="Z18" s="1" t="s">
        <v>41</v>
      </c>
      <c r="AA18" s="1" t="s">
        <v>42</v>
      </c>
      <c r="AB18" s="1" t="s">
        <v>43</v>
      </c>
      <c r="AC18" s="1" t="s">
        <v>44</v>
      </c>
    </row>
    <row r="19" spans="1:29" ht="12.75">
      <c r="A19" s="1">
        <f>0</f>
        <v>0</v>
      </c>
      <c r="B19" s="3">
        <f>$B$5</f>
        <v>30</v>
      </c>
      <c r="C19" s="1">
        <f>$B$9</f>
        <v>0.000114</v>
      </c>
      <c r="D19" s="3">
        <f>B19-((8*$B$8*$B$10*($B$9^2))/((3.1415927^2)*9.81*($B$6^5)))</f>
        <v>29.930240562622437</v>
      </c>
      <c r="E19" s="1">
        <f>$B$9</f>
        <v>0.000114</v>
      </c>
      <c r="F19" s="3">
        <f>D19-((8*$B$8*$B$10*($B$9^2))/((3.1415927^2)*9.81*($B$6^5)))</f>
        <v>29.860481125244874</v>
      </c>
      <c r="G19" s="1">
        <f>$B$9</f>
        <v>0.000114</v>
      </c>
      <c r="H19" s="3">
        <f>F19-((8*$B$8*$B$10*($B$9^2))/((3.1415927^2)*9.81*($B$6^5)))</f>
        <v>29.79072168786731</v>
      </c>
      <c r="I19" s="1">
        <f>$B$9</f>
        <v>0.000114</v>
      </c>
      <c r="J19" s="3">
        <f>H19-((8*$B$8*$B$10*($B$9^2))/((3.1415927^2)*9.81*($B$6^5)))</f>
        <v>29.720962250489748</v>
      </c>
      <c r="K19" s="1">
        <f>$B$9</f>
        <v>0.000114</v>
      </c>
      <c r="L19" s="1">
        <f>0</f>
        <v>0</v>
      </c>
      <c r="N19" s="9">
        <f>((B19-D19)+($B$14)*(C19+E19))/((2*($B$14+$B$17)))</f>
        <v>0.00011390155785806453</v>
      </c>
      <c r="O19" s="9">
        <f>((D19-F19)+($B$14)*(E19+G19))/(2*($B$14+$B$17))</f>
        <v>0.00011390155785806453</v>
      </c>
      <c r="P19" s="9">
        <f>((F19-H19)+($B$14)*(G19+I19))/(2*($B$14+$B$17))</f>
        <v>0.00011390155785806453</v>
      </c>
      <c r="Q19" s="9">
        <f>((H19-J19)+($B$14)*(I19+K19))/(2*($B$14+$B$17))</f>
        <v>0.00011390155785806453</v>
      </c>
      <c r="S19" s="10">
        <f>$B$8</f>
        <v>0.036</v>
      </c>
      <c r="T19" s="10">
        <f>$B$8</f>
        <v>0.036</v>
      </c>
      <c r="U19" s="10">
        <f>$B$8</f>
        <v>0.036</v>
      </c>
      <c r="V19" s="10">
        <f>$B$8</f>
        <v>0.036</v>
      </c>
      <c r="W19" s="10">
        <f>$B$8</f>
        <v>0.036</v>
      </c>
      <c r="Y19" s="3">
        <f>4*$B$9/(3.1415927*$B$6*0.000001139)</f>
        <v>5792.533560361677</v>
      </c>
      <c r="Z19" s="3">
        <f>4*$B$9/(3.1415927*$B$6*0.000001139)</f>
        <v>5792.533560361677</v>
      </c>
      <c r="AA19" s="3">
        <f>4*$B$9/(3.1415927*$B$6*0.000001139)</f>
        <v>5792.533560361677</v>
      </c>
      <c r="AB19" s="3">
        <f>4*$B$9/(3.1415927*$B$6*0.000001139)</f>
        <v>5792.533560361677</v>
      </c>
      <c r="AC19" s="3">
        <f>4*$B$9/(3.1415927*$B$6*0.000001139)</f>
        <v>5792.533560361677</v>
      </c>
    </row>
    <row r="20" spans="1:29" ht="12.75">
      <c r="A20" s="10">
        <f>A19+$B$11</f>
        <v>0.007050796057619409</v>
      </c>
      <c r="B20" s="3">
        <f aca="true" t="shared" si="0" ref="B20:B83">$B$5</f>
        <v>30</v>
      </c>
      <c r="C20" s="9">
        <f>((B20-D19)+$B$14*E19-$B$17*(N19))/($B$14+$B$17)</f>
        <v>0.00011380328573126776</v>
      </c>
      <c r="D20" s="10">
        <f>(B19+$B$14*C19-$B$17*(N19)-($B$14+$B$17)*E20)</f>
        <v>29.930240562622423</v>
      </c>
      <c r="E20" s="9">
        <f>((B19-F19)+$B$14*(C19+G19)-$B$17*(N19+O19))/(2*($B$14+$B$17))</f>
        <v>0.00011380328573126776</v>
      </c>
      <c r="F20" s="10">
        <f>(D19+$B$14*E19-$B$17*(O19)-($B$14+$B$17)*G20)</f>
        <v>29.860481125244867</v>
      </c>
      <c r="G20" s="9">
        <f>((D19-H19)+$B$14*(E19+I19)-$B$17*(O19+P19))/(2*($B$14+$B$17))</f>
        <v>0.00011380328573126776</v>
      </c>
      <c r="H20" s="10">
        <f>(F19+$B$14*G19-$B$17*(P19)-($B$14+$B$17)*I20)</f>
        <v>29.79072168786731</v>
      </c>
      <c r="I20" s="9">
        <f>((F19-J19)+$B$14*(G19+K19)-$B$17*(P19+Q19))/(2*($B$14+$B$17))</f>
        <v>0.00011380328573126776</v>
      </c>
      <c r="J20" s="3">
        <f>H19+$B$14*I19-$B$17*(Q19)</f>
        <v>70.04333123491699</v>
      </c>
      <c r="K20" s="1">
        <f>0</f>
        <v>0</v>
      </c>
      <c r="L20" s="10">
        <f>L19+$B$11</f>
        <v>0.007050796057619409</v>
      </c>
      <c r="N20" s="9">
        <f aca="true" t="shared" si="1" ref="N20:N83">((B20-D20)+($B$14)*(C20+E20))/((2*($B$14+$B$17)))</f>
        <v>0.00011370518332598389</v>
      </c>
      <c r="O20" s="9">
        <f aca="true" t="shared" si="2" ref="O20:O83">((D20-F20)+($B$14)*(E20+G20))/(2*($B$14+$B$17))</f>
        <v>0.00011370518332598385</v>
      </c>
      <c r="P20" s="9">
        <f aca="true" t="shared" si="3" ref="P20:P83">((F20-H20)+($B$14)*(G20+I20))/(2*($B$14+$B$17))</f>
        <v>0.00011370518332598385</v>
      </c>
      <c r="Q20" s="9">
        <f aca="true" t="shared" si="4" ref="Q20:Q83">((H20-J20)+($B$14)*(I20+K20))/(2*($B$14+$B$17))</f>
        <v>1.699454718898212E-10</v>
      </c>
      <c r="S20" s="10">
        <f aca="true" t="shared" si="5" ref="S20:V36">(((64/ABS(Y20))^8)+9.5*(LN($E$10+5.74/(ABS(Y20)^0.9))-((2500/ABS(Y20))^6))^(-16))^0.125</f>
        <v>0.03613538276523158</v>
      </c>
      <c r="T20" s="10">
        <f t="shared" si="5"/>
        <v>0.03613538276523158</v>
      </c>
      <c r="U20" s="10">
        <f t="shared" si="5"/>
        <v>0.03613538276523158</v>
      </c>
      <c r="V20" s="10">
        <f t="shared" si="5"/>
        <v>0.03613538276523158</v>
      </c>
      <c r="W20" s="3">
        <f>0</f>
        <v>0</v>
      </c>
      <c r="Y20" s="3">
        <f>4*C20/(3.1415927*$B$6*0.000001139)</f>
        <v>5782.538174366646</v>
      </c>
      <c r="Z20" s="3">
        <f>4*E20/(3.1415927*$B$6*0.000001139)</f>
        <v>5782.538174366646</v>
      </c>
      <c r="AA20" s="3">
        <f>4*G20/(3.1415927*$B$6*0.000001139)</f>
        <v>5782.538174366646</v>
      </c>
      <c r="AB20" s="3">
        <f>4*I20/(3.1415927*$B$6*0.000001139)</f>
        <v>5782.538174366646</v>
      </c>
      <c r="AC20" s="3">
        <f>4*K20/(3.1415927*$B$6*0.000001139)</f>
        <v>0</v>
      </c>
    </row>
    <row r="21" spans="1:29" ht="12.75">
      <c r="A21" s="10">
        <f aca="true" t="shared" si="6" ref="A21:A84">A20+$B$11</f>
        <v>0.014101592115238818</v>
      </c>
      <c r="B21" s="3">
        <f t="shared" si="0"/>
        <v>30</v>
      </c>
      <c r="C21" s="9">
        <f aca="true" t="shared" si="7" ref="C21:C84">((B21-D20)+$B$14*E20-$B$17*(N20))/($B$14+$B$17)</f>
        <v>0.00011360725034909428</v>
      </c>
      <c r="D21" s="10">
        <f aca="true" t="shared" si="8" ref="D21:D84">(B20+$B$14*C20-$B$17*(N20)-($B$14+$B$17)*E21)</f>
        <v>29.930240562622437</v>
      </c>
      <c r="E21" s="9">
        <f aca="true" t="shared" si="9" ref="E21:E84">((B20-F20)+$B$14*(C20+G20)-$B$17*(N20+O20))/(2*($B$14+$B$17))</f>
        <v>0.00011360725034909424</v>
      </c>
      <c r="F21" s="10">
        <f aca="true" t="shared" si="10" ref="F21:F84">(D20+$B$14*E20-$B$17*(O20)-($B$14+$B$17)*G21)</f>
        <v>29.860481125244874</v>
      </c>
      <c r="G21" s="9">
        <f aca="true" t="shared" si="11" ref="G21:G84">((D20-H20)+$B$14*(E20+I20)-$B$17*(O20+P20))/(2*($B$14+$B$17))</f>
        <v>0.00011360725034909422</v>
      </c>
      <c r="H21" s="10">
        <f aca="true" t="shared" si="12" ref="H21:H84">(F20+$B$14*G20-$B$17*(P20)-($B$14+$B$17)*I21)</f>
        <v>70.04348173147315</v>
      </c>
      <c r="I21" s="9">
        <f aca="true" t="shared" si="13" ref="I21:I84">((F20-J20)+$B$14*(G20+K20)-$B$17*(P20+Q20))/(2*($B$14+$B$17))</f>
        <v>4.2445838818283667E-10</v>
      </c>
      <c r="J21" s="3">
        <f aca="true" t="shared" si="14" ref="J21:J84">H20+$B$14*I20-$B$17*(Q20)</f>
        <v>70.04345155985425</v>
      </c>
      <c r="K21" s="1">
        <f>0</f>
        <v>0</v>
      </c>
      <c r="L21" s="10">
        <f aca="true" t="shared" si="15" ref="L21:L84">L20+$B$11</f>
        <v>0.014101592115238818</v>
      </c>
      <c r="N21" s="9">
        <f t="shared" si="1"/>
        <v>0.00011350948650798653</v>
      </c>
      <c r="O21" s="9">
        <f t="shared" si="2"/>
        <v>0.00011350948650798649</v>
      </c>
      <c r="P21" s="9">
        <f t="shared" si="3"/>
        <v>7.63319416309445E-10</v>
      </c>
      <c r="Q21" s="9">
        <f t="shared" si="4"/>
        <v>2.544398899338397E-10</v>
      </c>
      <c r="S21" s="10">
        <f t="shared" si="5"/>
        <v>0.036153101264139655</v>
      </c>
      <c r="T21" s="10">
        <f t="shared" si="5"/>
        <v>0.036153101264139655</v>
      </c>
      <c r="U21" s="10">
        <f t="shared" si="5"/>
        <v>0.03615310126413967</v>
      </c>
      <c r="V21" s="10">
        <f t="shared" si="5"/>
        <v>2967.43453090399</v>
      </c>
      <c r="W21" s="3">
        <f>0</f>
        <v>0</v>
      </c>
      <c r="Y21" s="3">
        <f aca="true" t="shared" si="16" ref="Y21:Y84">4*C21/(3.1415927*$B$6*0.000001139)</f>
        <v>5772.5772837503455</v>
      </c>
      <c r="Z21" s="3">
        <f aca="true" t="shared" si="17" ref="Z21:Z84">4*E21/(3.1415927*$B$6*0.000001139)</f>
        <v>5772.577283750344</v>
      </c>
      <c r="AA21" s="3">
        <f aca="true" t="shared" si="18" ref="AA21:AA84">4*G21/(3.1415927*$B$6*0.000001139)</f>
        <v>5772.577283750343</v>
      </c>
      <c r="AB21" s="3">
        <f aca="true" t="shared" si="19" ref="AB21:AB84">4*I21/(3.1415927*$B$6*0.000001139)</f>
        <v>0.021567451390579872</v>
      </c>
      <c r="AC21" s="3">
        <f aca="true" t="shared" si="20" ref="AC21:AC84">4*K21/(3.1415927*$B$6*0.000001139)</f>
        <v>0</v>
      </c>
    </row>
    <row r="22" spans="1:29" ht="12.75">
      <c r="A22" s="10">
        <f t="shared" si="6"/>
        <v>0.02115238817285823</v>
      </c>
      <c r="B22" s="3">
        <f t="shared" si="0"/>
        <v>30</v>
      </c>
      <c r="C22" s="9">
        <f t="shared" si="7"/>
        <v>0.00011341189151055355</v>
      </c>
      <c r="D22" s="10">
        <f t="shared" si="8"/>
        <v>29.930240562622465</v>
      </c>
      <c r="E22" s="9">
        <f t="shared" si="9"/>
        <v>0.00011341189151055355</v>
      </c>
      <c r="F22" s="10">
        <f t="shared" si="10"/>
        <v>70.0437523946952</v>
      </c>
      <c r="G22" s="9">
        <f t="shared" si="11"/>
        <v>1.186309665806939E-09</v>
      </c>
      <c r="H22" s="10">
        <f t="shared" si="12"/>
        <v>70.04366188013026</v>
      </c>
      <c r="I22" s="9">
        <f t="shared" si="13"/>
        <v>5.931551177717673E-10</v>
      </c>
      <c r="J22" s="3">
        <f t="shared" si="14"/>
        <v>70.0436317086011</v>
      </c>
      <c r="K22" s="1">
        <f>0</f>
        <v>0</v>
      </c>
      <c r="L22" s="10">
        <f t="shared" si="15"/>
        <v>0.02115238817285823</v>
      </c>
      <c r="N22" s="9">
        <f t="shared" si="1"/>
        <v>0.00011331446506519284</v>
      </c>
      <c r="O22" s="9">
        <f t="shared" si="2"/>
        <v>1.6932106874336283E-09</v>
      </c>
      <c r="P22" s="9">
        <f t="shared" si="3"/>
        <v>1.0159270449131146E-09</v>
      </c>
      <c r="Q22" s="9">
        <f t="shared" si="4"/>
        <v>3.386424536983077E-10</v>
      </c>
      <c r="S22" s="10">
        <f t="shared" si="5"/>
        <v>0.036170793673777624</v>
      </c>
      <c r="T22" s="10">
        <f t="shared" si="5"/>
        <v>0.036170793673777624</v>
      </c>
      <c r="U22" s="10">
        <f t="shared" si="5"/>
        <v>1061.7400450571563</v>
      </c>
      <c r="V22" s="10">
        <f t="shared" si="5"/>
        <v>2123.4790702931227</v>
      </c>
      <c r="W22" s="3">
        <f>0</f>
        <v>0</v>
      </c>
      <c r="Y22" s="3">
        <f t="shared" si="16"/>
        <v>5762.650769464727</v>
      </c>
      <c r="Z22" s="3">
        <f t="shared" si="17"/>
        <v>5762.650769464727</v>
      </c>
      <c r="AA22" s="3">
        <f t="shared" si="18"/>
        <v>0.06027840835235209</v>
      </c>
      <c r="AB22" s="3">
        <f t="shared" si="19"/>
        <v>0.030139218650817933</v>
      </c>
      <c r="AC22" s="3">
        <f t="shared" si="20"/>
        <v>0</v>
      </c>
    </row>
    <row r="23" spans="1:29" ht="12.75">
      <c r="A23" s="10">
        <f t="shared" si="6"/>
        <v>0.028203184230477636</v>
      </c>
      <c r="B23" s="3">
        <f t="shared" si="0"/>
        <v>30</v>
      </c>
      <c r="C23" s="9">
        <f t="shared" si="7"/>
        <v>0.00011321720688080541</v>
      </c>
      <c r="D23" s="10">
        <f t="shared" si="8"/>
        <v>70.04414301713815</v>
      </c>
      <c r="E23" s="9">
        <f t="shared" si="9"/>
        <v>2.283804472292029E-09</v>
      </c>
      <c r="F23" s="10">
        <f t="shared" si="10"/>
        <v>70.04399216016492</v>
      </c>
      <c r="G23" s="9">
        <f t="shared" si="11"/>
        <v>1.5225374733980064E-09</v>
      </c>
      <c r="H23" s="10">
        <f t="shared" si="12"/>
        <v>70.04390164593585</v>
      </c>
      <c r="I23" s="9">
        <f t="shared" si="13"/>
        <v>7.612690842147654E-10</v>
      </c>
      <c r="J23" s="3">
        <f t="shared" si="14"/>
        <v>70.04387147451861</v>
      </c>
      <c r="K23" s="1">
        <f>0</f>
        <v>0</v>
      </c>
      <c r="L23" s="10">
        <f t="shared" si="15"/>
        <v>0.028203184230477636</v>
      </c>
      <c r="N23" s="9">
        <f t="shared" si="1"/>
        <v>2.9578734512925012E-09</v>
      </c>
      <c r="O23" s="9">
        <f t="shared" si="2"/>
        <v>2.1127686450112306E-09</v>
      </c>
      <c r="P23" s="9">
        <f t="shared" si="3"/>
        <v>1.2676619445928311E-09</v>
      </c>
      <c r="Q23" s="9">
        <f t="shared" si="4"/>
        <v>4.2255410781809515E-10</v>
      </c>
      <c r="S23" s="10">
        <f t="shared" si="5"/>
        <v>0.03618845987806475</v>
      </c>
      <c r="T23" s="10">
        <f t="shared" si="5"/>
        <v>551.5150238590745</v>
      </c>
      <c r="U23" s="10">
        <f t="shared" si="5"/>
        <v>827.2719062963522</v>
      </c>
      <c r="V23" s="10">
        <f t="shared" si="5"/>
        <v>1654.5430573012231</v>
      </c>
      <c r="W23" s="3">
        <f>0</f>
        <v>0</v>
      </c>
      <c r="Y23" s="3">
        <f t="shared" si="16"/>
        <v>5752.758512872599</v>
      </c>
      <c r="Z23" s="3">
        <f t="shared" si="17"/>
        <v>0.11604398290399708</v>
      </c>
      <c r="AA23" s="3">
        <f t="shared" si="18"/>
        <v>0.07736271413654583</v>
      </c>
      <c r="AB23" s="3">
        <f t="shared" si="19"/>
        <v>0.03868137472613884</v>
      </c>
      <c r="AC23" s="3">
        <f t="shared" si="20"/>
        <v>0</v>
      </c>
    </row>
    <row r="24" spans="1:29" ht="12.75">
      <c r="A24" s="10">
        <f t="shared" si="6"/>
        <v>0.035253980288097043</v>
      </c>
      <c r="B24" s="3">
        <f t="shared" si="0"/>
        <v>30</v>
      </c>
      <c r="C24" s="9">
        <f t="shared" si="7"/>
        <v>-0.00011301576373207941</v>
      </c>
      <c r="D24" s="10">
        <f t="shared" si="8"/>
        <v>70.04444219304928</v>
      </c>
      <c r="E24" s="9">
        <f t="shared" si="9"/>
        <v>2.7864032406787527E-09</v>
      </c>
      <c r="F24" s="10">
        <f t="shared" si="10"/>
        <v>70.04429133674661</v>
      </c>
      <c r="G24" s="9">
        <f t="shared" si="11"/>
        <v>1.857603527138867E-09</v>
      </c>
      <c r="H24" s="10">
        <f t="shared" si="12"/>
        <v>70.0442008229198</v>
      </c>
      <c r="I24" s="9">
        <f t="shared" si="13"/>
        <v>9.288021736085292E-10</v>
      </c>
      <c r="J24" s="3">
        <f t="shared" si="14"/>
        <v>70.04417065163669</v>
      </c>
      <c r="K24" s="1">
        <f>0</f>
        <v>0</v>
      </c>
      <c r="L24" s="10">
        <f t="shared" si="15"/>
        <v>0.035253980288097043</v>
      </c>
      <c r="N24" s="9">
        <f t="shared" si="1"/>
        <v>-0.0001129183401967416</v>
      </c>
      <c r="O24" s="9">
        <f t="shared" si="2"/>
        <v>2.5308767625638656E-09</v>
      </c>
      <c r="P24" s="9">
        <f t="shared" si="3"/>
        <v>1.5185269399419695E-09</v>
      </c>
      <c r="Q24" s="9">
        <f t="shared" si="4"/>
        <v>5.061757936927996E-10</v>
      </c>
      <c r="S24" s="10">
        <f t="shared" si="5"/>
        <v>0.03620677603046701</v>
      </c>
      <c r="T24" s="10">
        <f t="shared" si="5"/>
        <v>452.03524731717584</v>
      </c>
      <c r="U24" s="10">
        <f t="shared" si="5"/>
        <v>678.0523721149467</v>
      </c>
      <c r="V24" s="10">
        <f t="shared" si="5"/>
        <v>1356.1041455491631</v>
      </c>
      <c r="W24" s="3">
        <f>0</f>
        <v>0</v>
      </c>
      <c r="Y24" s="3">
        <f t="shared" si="16"/>
        <v>-5742.52284445593</v>
      </c>
      <c r="Z24" s="3">
        <f t="shared" si="17"/>
        <v>0.14158187968712463</v>
      </c>
      <c r="AA24" s="3">
        <f t="shared" si="18"/>
        <v>0.09438798923507113</v>
      </c>
      <c r="AB24" s="3">
        <f t="shared" si="19"/>
        <v>0.04719401545231822</v>
      </c>
      <c r="AC24" s="3">
        <f t="shared" si="20"/>
        <v>0</v>
      </c>
    </row>
    <row r="25" spans="1:29" ht="12.75">
      <c r="A25" s="10">
        <f t="shared" si="6"/>
        <v>0.04230477634571645</v>
      </c>
      <c r="B25" s="3">
        <f t="shared" si="0"/>
        <v>30</v>
      </c>
      <c r="C25" s="9">
        <f t="shared" si="7"/>
        <v>-0.00011282108491735136</v>
      </c>
      <c r="D25" s="10">
        <f t="shared" si="8"/>
        <v>30.06927670033977</v>
      </c>
      <c r="E25" s="9">
        <f t="shared" si="9"/>
        <v>-0.00011282108492112952</v>
      </c>
      <c r="F25" s="10">
        <f t="shared" si="10"/>
        <v>70.04464971913697</v>
      </c>
      <c r="G25" s="9">
        <f t="shared" si="11"/>
        <v>2.191511587124326E-09</v>
      </c>
      <c r="H25" s="10">
        <f t="shared" si="12"/>
        <v>70.04455920577873</v>
      </c>
      <c r="I25" s="9">
        <f t="shared" si="13"/>
        <v>1.0957562658511181E-09</v>
      </c>
      <c r="J25" s="3">
        <f t="shared" si="14"/>
        <v>70.04452903465179</v>
      </c>
      <c r="K25" s="1">
        <f>0</f>
        <v>0</v>
      </c>
      <c r="L25" s="10">
        <f t="shared" si="15"/>
        <v>0.04230477634571645</v>
      </c>
      <c r="N25" s="9">
        <f t="shared" si="1"/>
        <v>-0.000112723997607096</v>
      </c>
      <c r="O25" s="9">
        <f t="shared" si="2"/>
        <v>-0.00011272399761514876</v>
      </c>
      <c r="P25" s="9">
        <f t="shared" si="3"/>
        <v>1.7685248462270465E-09</v>
      </c>
      <c r="Q25" s="9">
        <f t="shared" si="4"/>
        <v>5.895084498486446E-10</v>
      </c>
      <c r="S25" s="10">
        <f t="shared" si="5"/>
        <v>0.03622451260170217</v>
      </c>
      <c r="T25" s="10">
        <f t="shared" si="5"/>
        <v>0.03622451260135762</v>
      </c>
      <c r="U25" s="10">
        <f t="shared" si="5"/>
        <v>574.7414184007894</v>
      </c>
      <c r="V25" s="10">
        <f t="shared" si="5"/>
        <v>1149.482341355588</v>
      </c>
      <c r="W25" s="3">
        <f>0</f>
        <v>0</v>
      </c>
      <c r="Y25" s="3">
        <f t="shared" si="16"/>
        <v>-5732.630883334845</v>
      </c>
      <c r="Z25" s="3">
        <f t="shared" si="17"/>
        <v>-5732.630883526819</v>
      </c>
      <c r="AA25" s="3">
        <f t="shared" si="18"/>
        <v>0.1113544247047293</v>
      </c>
      <c r="AB25" s="3">
        <f t="shared" si="19"/>
        <v>0.05567723635016836</v>
      </c>
      <c r="AC25" s="3">
        <f t="shared" si="20"/>
        <v>0</v>
      </c>
    </row>
    <row r="26" spans="1:29" ht="12.75">
      <c r="A26" s="10">
        <f t="shared" si="6"/>
        <v>0.04935557240333586</v>
      </c>
      <c r="B26" s="3">
        <f t="shared" si="0"/>
        <v>30</v>
      </c>
      <c r="C26" s="9">
        <f t="shared" si="7"/>
        <v>-0.00011262707797210847</v>
      </c>
      <c r="D26" s="10">
        <f t="shared" si="8"/>
        <v>30.069276703190532</v>
      </c>
      <c r="E26" s="9">
        <f t="shared" si="9"/>
        <v>-0.00011262707797638264</v>
      </c>
      <c r="F26" s="10">
        <f t="shared" si="10"/>
        <v>30.13855340674221</v>
      </c>
      <c r="G26" s="9">
        <f t="shared" si="11"/>
        <v>-0.00011262707798920547</v>
      </c>
      <c r="H26" s="10">
        <f t="shared" si="12"/>
        <v>70.04497658987357</v>
      </c>
      <c r="I26" s="9">
        <f t="shared" si="13"/>
        <v>1.262133234842397E-09</v>
      </c>
      <c r="J26" s="3">
        <f t="shared" si="14"/>
        <v>70.04494641892482</v>
      </c>
      <c r="K26" s="1">
        <f>0</f>
        <v>0</v>
      </c>
      <c r="L26" s="10">
        <f t="shared" si="15"/>
        <v>0.04935557240333586</v>
      </c>
      <c r="N26" s="9">
        <f t="shared" si="1"/>
        <v>-0.0001125303257270746</v>
      </c>
      <c r="O26" s="9">
        <f t="shared" si="2"/>
        <v>-0.00011253032573611796</v>
      </c>
      <c r="P26" s="9">
        <f t="shared" si="3"/>
        <v>-0.00011253032575420496</v>
      </c>
      <c r="Q26" s="9">
        <f t="shared" si="4"/>
        <v>6.72553011677559E-10</v>
      </c>
      <c r="S26" s="10">
        <f t="shared" si="5"/>
        <v>0.03624222266986212</v>
      </c>
      <c r="T26" s="10">
        <f t="shared" si="5"/>
        <v>0.036242222669471566</v>
      </c>
      <c r="U26" s="10">
        <f t="shared" si="5"/>
        <v>0.036242222668299864</v>
      </c>
      <c r="V26" s="10">
        <f t="shared" si="5"/>
        <v>997.9552421681383</v>
      </c>
      <c r="W26" s="3">
        <f>0</f>
        <v>0</v>
      </c>
      <c r="Y26" s="3">
        <f t="shared" si="16"/>
        <v>-5722.773061043067</v>
      </c>
      <c r="Z26" s="3">
        <f t="shared" si="17"/>
        <v>-5722.7730612602445</v>
      </c>
      <c r="AA26" s="3">
        <f t="shared" si="18"/>
        <v>-5722.773061911795</v>
      </c>
      <c r="AB26" s="3">
        <f t="shared" si="19"/>
        <v>0.06413113263572306</v>
      </c>
      <c r="AC26" s="3">
        <f t="shared" si="20"/>
        <v>0</v>
      </c>
    </row>
    <row r="27" spans="1:29" ht="12.75">
      <c r="A27" s="10">
        <f t="shared" si="6"/>
        <v>0.056406368460955265</v>
      </c>
      <c r="B27" s="3">
        <f t="shared" si="0"/>
        <v>30</v>
      </c>
      <c r="C27" s="9">
        <f t="shared" si="7"/>
        <v>-0.00011243374057863197</v>
      </c>
      <c r="D27" s="10">
        <f t="shared" si="8"/>
        <v>30.069276706391978</v>
      </c>
      <c r="E27" s="9">
        <f t="shared" si="9"/>
        <v>-0.00011243374058340076</v>
      </c>
      <c r="F27" s="10">
        <f t="shared" si="10"/>
        <v>30.138553413145207</v>
      </c>
      <c r="G27" s="9">
        <f t="shared" si="11"/>
        <v>-0.00011243374059770705</v>
      </c>
      <c r="H27" s="10">
        <f t="shared" si="12"/>
        <v>30.207830120620763</v>
      </c>
      <c r="I27" s="9">
        <f t="shared" si="13"/>
        <v>-0.000112433740621551</v>
      </c>
      <c r="J27" s="3">
        <f t="shared" si="14"/>
        <v>70.04542260047901</v>
      </c>
      <c r="K27" s="1">
        <f>0</f>
        <v>0</v>
      </c>
      <c r="L27" s="10">
        <f t="shared" si="15"/>
        <v>0.056406368460955265</v>
      </c>
      <c r="N27" s="9">
        <f t="shared" si="1"/>
        <v>-0.00011233732224296002</v>
      </c>
      <c r="O27" s="9">
        <f t="shared" si="2"/>
        <v>-0.00011233732225299089</v>
      </c>
      <c r="P27" s="9">
        <f t="shared" si="3"/>
        <v>-0.00011233732227305238</v>
      </c>
      <c r="Q27" s="9">
        <f t="shared" si="4"/>
        <v>-0.00011233732230314471</v>
      </c>
      <c r="S27" s="10">
        <f t="shared" si="5"/>
        <v>0.036259906115968146</v>
      </c>
      <c r="T27" s="10">
        <f t="shared" si="5"/>
        <v>0.03625990611553156</v>
      </c>
      <c r="U27" s="10">
        <f t="shared" si="5"/>
        <v>0.03625990611422177</v>
      </c>
      <c r="V27" s="10">
        <f t="shared" si="5"/>
        <v>0.036259906112038755</v>
      </c>
      <c r="W27" s="3">
        <f>0</f>
        <v>0</v>
      </c>
      <c r="Y27" s="3">
        <f t="shared" si="16"/>
        <v>-5712.94925981337</v>
      </c>
      <c r="Z27" s="3">
        <f t="shared" si="17"/>
        <v>-5712.94926005568</v>
      </c>
      <c r="AA27" s="3">
        <f t="shared" si="18"/>
        <v>-5712.949260782607</v>
      </c>
      <c r="AB27" s="3">
        <f t="shared" si="19"/>
        <v>-5712.949261994158</v>
      </c>
      <c r="AC27" s="3">
        <f t="shared" si="20"/>
        <v>0</v>
      </c>
    </row>
    <row r="28" spans="1:29" ht="12.75">
      <c r="A28" s="10">
        <f t="shared" si="6"/>
        <v>0.06345716451857468</v>
      </c>
      <c r="B28" s="3">
        <f t="shared" si="0"/>
        <v>30</v>
      </c>
      <c r="C28" s="9">
        <f t="shared" si="7"/>
        <v>-0.00011224107042719904</v>
      </c>
      <c r="D28" s="10">
        <f t="shared" si="8"/>
        <v>30.069276709942997</v>
      </c>
      <c r="E28" s="9">
        <f t="shared" si="9"/>
        <v>-0.00011224107043246067</v>
      </c>
      <c r="F28" s="10">
        <f t="shared" si="10"/>
        <v>30.138553420247185</v>
      </c>
      <c r="G28" s="9">
        <f t="shared" si="11"/>
        <v>-0.00011224107044824546</v>
      </c>
      <c r="H28" s="10">
        <f t="shared" si="12"/>
        <v>30.20783013127376</v>
      </c>
      <c r="I28" s="9">
        <f t="shared" si="13"/>
        <v>-0.00011224107047455322</v>
      </c>
      <c r="J28" s="3">
        <f t="shared" si="14"/>
        <v>-9.491743689230155</v>
      </c>
      <c r="K28" s="1">
        <f>0</f>
        <v>0</v>
      </c>
      <c r="L28" s="10">
        <f t="shared" si="15"/>
        <v>0.06345716451857468</v>
      </c>
      <c r="N28" s="9">
        <f t="shared" si="1"/>
        <v>-0.00011214498484901678</v>
      </c>
      <c r="O28" s="9">
        <f t="shared" si="2"/>
        <v>-0.00011214498486003152</v>
      </c>
      <c r="P28" s="9">
        <f t="shared" si="3"/>
        <v>-0.00011214498488206085</v>
      </c>
      <c r="Q28" s="9">
        <f t="shared" si="4"/>
        <v>-8.377375207733289E-10</v>
      </c>
      <c r="S28" s="10">
        <f t="shared" si="5"/>
        <v>0.036277562821063696</v>
      </c>
      <c r="T28" s="10">
        <f t="shared" si="5"/>
        <v>0.036277562820581026</v>
      </c>
      <c r="U28" s="10">
        <f t="shared" si="5"/>
        <v>0.0362775628191331</v>
      </c>
      <c r="V28" s="10">
        <f t="shared" si="5"/>
        <v>0.036277562816719865</v>
      </c>
      <c r="W28" s="3">
        <f>0</f>
        <v>0</v>
      </c>
      <c r="Y28" s="3">
        <f t="shared" si="16"/>
        <v>-5703.159362284815</v>
      </c>
      <c r="Z28" s="3">
        <f t="shared" si="17"/>
        <v>-5703.159362552167</v>
      </c>
      <c r="AA28" s="3">
        <f t="shared" si="18"/>
        <v>-5703.15936335422</v>
      </c>
      <c r="AB28" s="3">
        <f t="shared" si="19"/>
        <v>-5703.159364690961</v>
      </c>
      <c r="AC28" s="3">
        <f t="shared" si="20"/>
        <v>0</v>
      </c>
    </row>
    <row r="29" spans="1:29" ht="12.75">
      <c r="A29" s="10">
        <f t="shared" si="6"/>
        <v>0.07050796057619409</v>
      </c>
      <c r="B29" s="3">
        <f t="shared" si="0"/>
        <v>30</v>
      </c>
      <c r="C29" s="9">
        <f t="shared" si="7"/>
        <v>-0.00011204906521605448</v>
      </c>
      <c r="D29" s="10">
        <f t="shared" si="8"/>
        <v>30.069276713842328</v>
      </c>
      <c r="E29" s="9">
        <f t="shared" si="9"/>
        <v>-0.00011204906522180716</v>
      </c>
      <c r="F29" s="10">
        <f t="shared" si="10"/>
        <v>30.1385534280458</v>
      </c>
      <c r="G29" s="9">
        <f t="shared" si="11"/>
        <v>-0.00011204906523906518</v>
      </c>
      <c r="H29" s="10">
        <f t="shared" si="12"/>
        <v>-9.492366993699049</v>
      </c>
      <c r="I29" s="9">
        <f t="shared" si="13"/>
        <v>-1.7577280091923705E-09</v>
      </c>
      <c r="J29" s="3">
        <f t="shared" si="14"/>
        <v>-9.49233682486069</v>
      </c>
      <c r="K29" s="1">
        <f>0</f>
        <v>0</v>
      </c>
      <c r="L29" s="10">
        <f t="shared" si="15"/>
        <v>0.07050796057619409</v>
      </c>
      <c r="N29" s="9">
        <f t="shared" si="1"/>
        <v>-0.00011195331124746308</v>
      </c>
      <c r="O29" s="9">
        <f t="shared" si="2"/>
        <v>-0.00011195331125945821</v>
      </c>
      <c r="P29" s="9">
        <f t="shared" si="3"/>
        <v>-2.7597576321307763E-09</v>
      </c>
      <c r="Q29" s="9">
        <f t="shared" si="4"/>
        <v>-9.199194606577423E-10</v>
      </c>
      <c r="S29" s="10">
        <f t="shared" si="5"/>
        <v>0.036295192666217856</v>
      </c>
      <c r="T29" s="10">
        <f t="shared" si="5"/>
        <v>0.03629519266568914</v>
      </c>
      <c r="U29" s="10">
        <f t="shared" si="5"/>
        <v>0.03629519266410297</v>
      </c>
      <c r="V29" s="10">
        <f t="shared" si="5"/>
        <v>716.5798527636429</v>
      </c>
      <c r="W29" s="3">
        <f>0</f>
        <v>0</v>
      </c>
      <c r="Y29" s="3">
        <f t="shared" si="16"/>
        <v>-5693.403251501313</v>
      </c>
      <c r="Z29" s="3">
        <f t="shared" si="17"/>
        <v>-5693.403251793617</v>
      </c>
      <c r="AA29" s="3">
        <f t="shared" si="18"/>
        <v>-5693.403252670526</v>
      </c>
      <c r="AB29" s="3">
        <f t="shared" si="19"/>
        <v>-0.08931314458977652</v>
      </c>
      <c r="AC29" s="3">
        <f t="shared" si="20"/>
        <v>0</v>
      </c>
    </row>
    <row r="30" spans="1:29" ht="12.75">
      <c r="A30" s="10">
        <f t="shared" si="6"/>
        <v>0.0775587566338135</v>
      </c>
      <c r="B30" s="3">
        <f t="shared" si="0"/>
        <v>30</v>
      </c>
      <c r="C30" s="9">
        <f t="shared" si="7"/>
        <v>-0.0001118577226513832</v>
      </c>
      <c r="D30" s="10">
        <f t="shared" si="8"/>
        <v>30.069276718088716</v>
      </c>
      <c r="E30" s="9">
        <f t="shared" si="9"/>
        <v>-0.00011185772265762518</v>
      </c>
      <c r="F30" s="10">
        <f t="shared" si="10"/>
        <v>-9.493108821287223</v>
      </c>
      <c r="G30" s="9">
        <f t="shared" si="11"/>
        <v>-3.843612987605619E-09</v>
      </c>
      <c r="H30" s="10">
        <f t="shared" si="12"/>
        <v>-9.493018315590964</v>
      </c>
      <c r="I30" s="9">
        <f t="shared" si="13"/>
        <v>-1.921807274058474E-09</v>
      </c>
      <c r="J30" s="3">
        <f t="shared" si="14"/>
        <v>-9.492988147018059</v>
      </c>
      <c r="K30" s="1">
        <f>0</f>
        <v>0</v>
      </c>
      <c r="L30" s="10">
        <f t="shared" si="15"/>
        <v>0.0775587566338135</v>
      </c>
      <c r="N30" s="9">
        <f t="shared" si="1"/>
        <v>-0.0001117622991484437</v>
      </c>
      <c r="O30" s="9">
        <f t="shared" si="2"/>
        <v>-5.009081103713944E-09</v>
      </c>
      <c r="P30" s="9">
        <f t="shared" si="3"/>
        <v>-3.0054502836380365E-09</v>
      </c>
      <c r="Q30" s="9">
        <f t="shared" si="4"/>
        <v>-1.0018170314129487E-09</v>
      </c>
      <c r="S30" s="10">
        <f t="shared" si="5"/>
        <v>0.03631279553252887</v>
      </c>
      <c r="T30" s="10">
        <f t="shared" si="5"/>
        <v>0.03631279553195406</v>
      </c>
      <c r="U30" s="10">
        <f t="shared" si="5"/>
        <v>327.7001306029615</v>
      </c>
      <c r="V30" s="10">
        <f t="shared" si="5"/>
        <v>655.3999951127645</v>
      </c>
      <c r="W30" s="3">
        <f>0</f>
        <v>0</v>
      </c>
      <c r="Y30" s="3">
        <f t="shared" si="16"/>
        <v>-5683.680810910225</v>
      </c>
      <c r="Z30" s="3">
        <f t="shared" si="17"/>
        <v>-5683.680811227391</v>
      </c>
      <c r="AA30" s="3">
        <f t="shared" si="18"/>
        <v>-0.19530050196269785</v>
      </c>
      <c r="AB30" s="3">
        <f t="shared" si="19"/>
        <v>-0.09765029062746404</v>
      </c>
      <c r="AC30" s="3">
        <f t="shared" si="20"/>
        <v>0</v>
      </c>
    </row>
    <row r="31" spans="1:29" ht="12.75">
      <c r="A31" s="10">
        <f t="shared" si="6"/>
        <v>0.0846095526914329</v>
      </c>
      <c r="B31" s="3">
        <f t="shared" si="0"/>
        <v>30</v>
      </c>
      <c r="C31" s="9">
        <f t="shared" si="7"/>
        <v>-0.00011166704044728281</v>
      </c>
      <c r="D31" s="10">
        <f t="shared" si="8"/>
        <v>-9.4939689688011</v>
      </c>
      <c r="E31" s="9">
        <f t="shared" si="9"/>
        <v>-6.255949437690125E-09</v>
      </c>
      <c r="F31" s="10">
        <f t="shared" si="10"/>
        <v>-9.493818127484186</v>
      </c>
      <c r="G31" s="9">
        <f t="shared" si="11"/>
        <v>-4.170635762282842E-09</v>
      </c>
      <c r="H31" s="10">
        <f t="shared" si="12"/>
        <v>-9.493727622648931</v>
      </c>
      <c r="I31" s="9">
        <f t="shared" si="13"/>
        <v>-2.085318722207109E-09</v>
      </c>
      <c r="J31" s="3">
        <f t="shared" si="14"/>
        <v>-9.493697454362989</v>
      </c>
      <c r="K31" s="1">
        <f>0</f>
        <v>0</v>
      </c>
      <c r="L31" s="10">
        <f t="shared" si="15"/>
        <v>0.0846095526914329</v>
      </c>
      <c r="N31" s="9">
        <f t="shared" si="1"/>
        <v>-7.584005875177925E-09</v>
      </c>
      <c r="O31" s="9">
        <f t="shared" si="2"/>
        <v>-5.417151411462019E-09</v>
      </c>
      <c r="P31" s="9">
        <f t="shared" si="3"/>
        <v>-3.2502925898770492E-09</v>
      </c>
      <c r="Q31" s="9">
        <f t="shared" si="4"/>
        <v>-1.0834311537810974E-09</v>
      </c>
      <c r="S31" s="10">
        <f t="shared" si="5"/>
        <v>0.03633037130112772</v>
      </c>
      <c r="T31" s="10">
        <f t="shared" si="5"/>
        <v>201.33674201987512</v>
      </c>
      <c r="U31" s="10">
        <f t="shared" si="5"/>
        <v>302.0049099987026</v>
      </c>
      <c r="V31" s="10">
        <f t="shared" si="5"/>
        <v>604.009576383837</v>
      </c>
      <c r="W31" s="3">
        <f>0</f>
        <v>0</v>
      </c>
      <c r="Y31" s="3">
        <f t="shared" si="16"/>
        <v>-5673.991924360968</v>
      </c>
      <c r="Z31" s="3">
        <f t="shared" si="17"/>
        <v>-0.3178754128925071</v>
      </c>
      <c r="AA31" s="3">
        <f t="shared" si="18"/>
        <v>-0.211917084395333</v>
      </c>
      <c r="AB31" s="3">
        <f t="shared" si="19"/>
        <v>-0.10595858493364217</v>
      </c>
      <c r="AC31" s="3">
        <f t="shared" si="20"/>
        <v>0</v>
      </c>
    </row>
    <row r="32" spans="1:29" ht="12.75">
      <c r="A32" s="10">
        <f t="shared" si="6"/>
        <v>0.09166034874905231</v>
      </c>
      <c r="B32" s="3">
        <f t="shared" si="0"/>
        <v>30</v>
      </c>
      <c r="C32" s="9">
        <f t="shared" si="7"/>
        <v>0.00011145903024827752</v>
      </c>
      <c r="D32" s="10">
        <f t="shared" si="8"/>
        <v>-9.494736057869424</v>
      </c>
      <c r="E32" s="9">
        <f t="shared" si="9"/>
        <v>-6.744785360480571E-09</v>
      </c>
      <c r="F32" s="10">
        <f t="shared" si="10"/>
        <v>-9.494585218095235</v>
      </c>
      <c r="G32" s="9">
        <f t="shared" si="11"/>
        <v>-4.49652657991222E-09</v>
      </c>
      <c r="H32" s="10">
        <f t="shared" si="12"/>
        <v>-9.494494714185544</v>
      </c>
      <c r="I32" s="9">
        <f t="shared" si="13"/>
        <v>-2.2482641918264823E-09</v>
      </c>
      <c r="J32" s="3">
        <f t="shared" si="14"/>
        <v>-9.494464546208112</v>
      </c>
      <c r="K32" s="1">
        <f>0</f>
        <v>0</v>
      </c>
      <c r="L32" s="10">
        <f t="shared" si="15"/>
        <v>0.09166034874905231</v>
      </c>
      <c r="N32" s="9">
        <f t="shared" si="1"/>
        <v>0.0001113636141751482</v>
      </c>
      <c r="O32" s="9">
        <f t="shared" si="2"/>
        <v>-5.823809065081217E-09</v>
      </c>
      <c r="P32" s="9">
        <f t="shared" si="3"/>
        <v>-3.4942873034379333E-09</v>
      </c>
      <c r="Q32" s="9">
        <f t="shared" si="4"/>
        <v>-1.1647627452163228E-09</v>
      </c>
      <c r="S32" s="10">
        <f t="shared" si="5"/>
        <v>0.036349582580900715</v>
      </c>
      <c r="T32" s="10">
        <f t="shared" si="5"/>
        <v>186.74463466334183</v>
      </c>
      <c r="U32" s="10">
        <f t="shared" si="5"/>
        <v>280.116764716242</v>
      </c>
      <c r="V32" s="10">
        <f t="shared" si="5"/>
        <v>560.2333046999887</v>
      </c>
      <c r="W32" s="3">
        <f>0</f>
        <v>0</v>
      </c>
      <c r="Y32" s="3">
        <f t="shared" si="16"/>
        <v>5663.422572969428</v>
      </c>
      <c r="Z32" s="3">
        <f t="shared" si="17"/>
        <v>-0.342713996122981</v>
      </c>
      <c r="AA32" s="3">
        <f t="shared" si="18"/>
        <v>-0.22847615016841968</v>
      </c>
      <c r="AB32" s="3">
        <f t="shared" si="19"/>
        <v>-0.11423812090977474</v>
      </c>
      <c r="AC32" s="3">
        <f t="shared" si="20"/>
        <v>0</v>
      </c>
    </row>
    <row r="33" spans="1:29" ht="12.75">
      <c r="A33" s="10">
        <f t="shared" si="6"/>
        <v>0.09871114480667172</v>
      </c>
      <c r="B33" s="3">
        <f t="shared" si="0"/>
        <v>30</v>
      </c>
      <c r="C33" s="9">
        <f t="shared" si="7"/>
        <v>0.00011126836289096586</v>
      </c>
      <c r="D33" s="10">
        <f t="shared" si="8"/>
        <v>29.931205948467046</v>
      </c>
      <c r="E33" s="9">
        <f t="shared" si="9"/>
        <v>0.00011126836290636527</v>
      </c>
      <c r="F33" s="10">
        <f t="shared" si="10"/>
        <v>-9.49540989308273</v>
      </c>
      <c r="G33" s="9">
        <f t="shared" si="11"/>
        <v>-4.821289104617797E-09</v>
      </c>
      <c r="H33" s="10">
        <f t="shared" si="12"/>
        <v>-9.495319390163058</v>
      </c>
      <c r="I33" s="9">
        <f t="shared" si="13"/>
        <v>-2.4106455147808308E-09</v>
      </c>
      <c r="J33" s="3">
        <f t="shared" si="14"/>
        <v>-9.495289222515638</v>
      </c>
      <c r="K33" s="1">
        <f>0</f>
        <v>0</v>
      </c>
      <c r="L33" s="10">
        <f t="shared" si="15"/>
        <v>0.09871114480667172</v>
      </c>
      <c r="N33" s="9">
        <f t="shared" si="1"/>
        <v>0.00011117327612651673</v>
      </c>
      <c r="O33" s="9">
        <f t="shared" si="2"/>
        <v>0.00011117327615828141</v>
      </c>
      <c r="P33" s="9">
        <f t="shared" si="3"/>
        <v>-3.7374371677167845E-09</v>
      </c>
      <c r="Q33" s="9">
        <f t="shared" si="4"/>
        <v>-1.245812720134052E-09</v>
      </c>
      <c r="S33" s="10">
        <f t="shared" si="5"/>
        <v>0.03636722727908627</v>
      </c>
      <c r="T33" s="10">
        <f t="shared" si="5"/>
        <v>0.03636722727765983</v>
      </c>
      <c r="U33" s="10">
        <f t="shared" si="5"/>
        <v>261.24807094003324</v>
      </c>
      <c r="V33" s="10">
        <f t="shared" si="5"/>
        <v>522.4959332687764</v>
      </c>
      <c r="W33" s="3">
        <f>0</f>
        <v>0</v>
      </c>
      <c r="Y33" s="3">
        <f t="shared" si="16"/>
        <v>5653.734440810715</v>
      </c>
      <c r="Z33" s="3">
        <f t="shared" si="17"/>
        <v>5653.734441593185</v>
      </c>
      <c r="AA33" s="3">
        <f t="shared" si="18"/>
        <v>-0.24497788546232183</v>
      </c>
      <c r="AB33" s="3">
        <f t="shared" si="19"/>
        <v>-0.12248899163599396</v>
      </c>
      <c r="AC33" s="3">
        <f t="shared" si="20"/>
        <v>0</v>
      </c>
    </row>
    <row r="34" spans="1:29" ht="12.75">
      <c r="A34" s="10">
        <f t="shared" si="6"/>
        <v>0.10576194086429112</v>
      </c>
      <c r="B34" s="3">
        <f t="shared" si="0"/>
        <v>30</v>
      </c>
      <c r="C34" s="9">
        <f t="shared" si="7"/>
        <v>0.00011107835358227985</v>
      </c>
      <c r="D34" s="10">
        <f t="shared" si="8"/>
        <v>29.931205937222025</v>
      </c>
      <c r="E34" s="9">
        <f t="shared" si="9"/>
        <v>0.00011107835359864427</v>
      </c>
      <c r="F34" s="10">
        <f t="shared" si="10"/>
        <v>29.862411873721825</v>
      </c>
      <c r="G34" s="9">
        <f t="shared" si="11"/>
        <v>0.00011107835364773781</v>
      </c>
      <c r="H34" s="10">
        <f t="shared" si="12"/>
        <v>-9.496201451191201</v>
      </c>
      <c r="I34" s="9">
        <f t="shared" si="13"/>
        <v>-2.5724645170225505E-09</v>
      </c>
      <c r="J34" s="3">
        <f t="shared" si="14"/>
        <v>-9.496171283895201</v>
      </c>
      <c r="K34" s="1">
        <f>0</f>
        <v>0</v>
      </c>
      <c r="L34" s="10">
        <f t="shared" si="15"/>
        <v>0.10576194086429112</v>
      </c>
      <c r="N34" s="9">
        <f t="shared" si="1"/>
        <v>0.00011098359499098791</v>
      </c>
      <c r="O34" s="9">
        <f t="shared" si="2"/>
        <v>0.00011098359502467956</v>
      </c>
      <c r="P34" s="9">
        <f t="shared" si="3"/>
        <v>0.00011098359509206301</v>
      </c>
      <c r="Q34" s="9">
        <f t="shared" si="4"/>
        <v>-1.3265819900640721E-09</v>
      </c>
      <c r="S34" s="10">
        <f t="shared" si="5"/>
        <v>0.03638484455167574</v>
      </c>
      <c r="T34" s="10">
        <f t="shared" si="5"/>
        <v>0.03638484455015704</v>
      </c>
      <c r="U34" s="10">
        <f t="shared" si="5"/>
        <v>0.03638484454560088</v>
      </c>
      <c r="V34" s="10">
        <f t="shared" si="5"/>
        <v>489.6287080699736</v>
      </c>
      <c r="W34" s="3">
        <f>0</f>
        <v>0</v>
      </c>
      <c r="Y34" s="3">
        <f t="shared" si="16"/>
        <v>5644.079745219971</v>
      </c>
      <c r="Z34" s="3">
        <f t="shared" si="17"/>
        <v>5644.079746051475</v>
      </c>
      <c r="AA34" s="3">
        <f t="shared" si="18"/>
        <v>5644.079748546001</v>
      </c>
      <c r="AB34" s="3">
        <f t="shared" si="19"/>
        <v>-0.13071128989204137</v>
      </c>
      <c r="AC34" s="3">
        <f t="shared" si="20"/>
        <v>0</v>
      </c>
    </row>
    <row r="35" spans="1:29" ht="12.75">
      <c r="A35" s="10">
        <f t="shared" si="6"/>
        <v>0.11281273692191053</v>
      </c>
      <c r="B35" s="3">
        <f t="shared" si="0"/>
        <v>30</v>
      </c>
      <c r="C35" s="9">
        <f t="shared" si="7"/>
        <v>0.00011088900005313465</v>
      </c>
      <c r="D35" s="10">
        <f t="shared" si="8"/>
        <v>29.931205925294847</v>
      </c>
      <c r="E35" s="9">
        <f t="shared" si="9"/>
        <v>0.00011088900007046101</v>
      </c>
      <c r="F35" s="10">
        <f t="shared" si="10"/>
        <v>29.862411849867378</v>
      </c>
      <c r="G35" s="9">
        <f t="shared" si="11"/>
        <v>0.00011088900012244008</v>
      </c>
      <c r="H35" s="10">
        <f t="shared" si="12"/>
        <v>29.793617772995518</v>
      </c>
      <c r="I35" s="9">
        <f t="shared" si="13"/>
        <v>0.0001108890002090718</v>
      </c>
      <c r="J35" s="3">
        <f t="shared" si="14"/>
        <v>-9.497110531601818</v>
      </c>
      <c r="K35" s="1">
        <f>0</f>
        <v>0</v>
      </c>
      <c r="L35" s="10">
        <f t="shared" si="15"/>
        <v>0.11281273692191053</v>
      </c>
      <c r="N35" s="9">
        <f t="shared" si="1"/>
        <v>0.0001107945685033927</v>
      </c>
      <c r="O35" s="9">
        <f t="shared" si="2"/>
        <v>0.00011079456853900487</v>
      </c>
      <c r="P35" s="9">
        <f t="shared" si="3"/>
        <v>0.00011079456861022884</v>
      </c>
      <c r="Q35" s="9">
        <f t="shared" si="4"/>
        <v>0.00011079456871706483</v>
      </c>
      <c r="S35" s="10">
        <f t="shared" si="5"/>
        <v>0.03640243427673978</v>
      </c>
      <c r="T35" s="10">
        <f t="shared" si="5"/>
        <v>0.03640243427512873</v>
      </c>
      <c r="U35" s="10">
        <f t="shared" si="5"/>
        <v>0.03640243427029567</v>
      </c>
      <c r="V35" s="10">
        <f t="shared" si="5"/>
        <v>0.036402434262240525</v>
      </c>
      <c r="W35" s="3">
        <f>0</f>
        <v>0</v>
      </c>
      <c r="Y35" s="3">
        <f t="shared" si="16"/>
        <v>5634.458370901142</v>
      </c>
      <c r="Z35" s="3">
        <f t="shared" si="17"/>
        <v>5634.458371781524</v>
      </c>
      <c r="AA35" s="3">
        <f t="shared" si="18"/>
        <v>5634.458374422668</v>
      </c>
      <c r="AB35" s="3">
        <f t="shared" si="19"/>
        <v>5634.458378824574</v>
      </c>
      <c r="AC35" s="3">
        <f t="shared" si="20"/>
        <v>0</v>
      </c>
    </row>
    <row r="36" spans="1:29" ht="12.75">
      <c r="A36" s="10">
        <f t="shared" si="6"/>
        <v>0.11986353297952994</v>
      </c>
      <c r="B36" s="3">
        <f t="shared" si="0"/>
        <v>30</v>
      </c>
      <c r="C36" s="9">
        <f t="shared" si="7"/>
        <v>0.00011070030004227017</v>
      </c>
      <c r="D36" s="10">
        <f t="shared" si="8"/>
        <v>29.931205912687766</v>
      </c>
      <c r="E36" s="9">
        <f t="shared" si="9"/>
        <v>0.00011070030006055519</v>
      </c>
      <c r="F36" s="10">
        <f t="shared" si="10"/>
        <v>29.86241182465335</v>
      </c>
      <c r="G36" s="9">
        <f t="shared" si="11"/>
        <v>0.00011070030011540977</v>
      </c>
      <c r="H36" s="10">
        <f t="shared" si="12"/>
        <v>29.79361773517447</v>
      </c>
      <c r="I36" s="9">
        <f t="shared" si="13"/>
        <v>0.00011070030020683386</v>
      </c>
      <c r="J36" s="3">
        <f t="shared" si="14"/>
        <v>68.94775405459198</v>
      </c>
      <c r="K36" s="1">
        <f>0</f>
        <v>0</v>
      </c>
      <c r="L36" s="10">
        <f t="shared" si="15"/>
        <v>0.11986353297952994</v>
      </c>
      <c r="N36" s="9">
        <f t="shared" si="1"/>
        <v>0.00011060619440637306</v>
      </c>
      <c r="O36" s="9">
        <f t="shared" si="2"/>
        <v>0.00011060619444389881</v>
      </c>
      <c r="P36" s="9">
        <f t="shared" si="3"/>
        <v>0.00011060619451895024</v>
      </c>
      <c r="Q36" s="9">
        <f t="shared" si="4"/>
        <v>1.4871319447181226E-09</v>
      </c>
      <c r="S36" s="10">
        <f t="shared" si="5"/>
        <v>0.03641999633237906</v>
      </c>
      <c r="T36" s="10">
        <f t="shared" si="5"/>
        <v>0.03641999633067567</v>
      </c>
      <c r="U36" s="10">
        <f t="shared" si="5"/>
        <v>0.03641999632556563</v>
      </c>
      <c r="V36" s="10">
        <f t="shared" si="5"/>
        <v>0.03641999631704892</v>
      </c>
      <c r="W36" s="3">
        <f>0</f>
        <v>0</v>
      </c>
      <c r="Y36" s="3">
        <f t="shared" si="16"/>
        <v>5624.8702029557635</v>
      </c>
      <c r="Z36" s="3">
        <f t="shared" si="17"/>
        <v>5624.870203884856</v>
      </c>
      <c r="AA36" s="3">
        <f t="shared" si="18"/>
        <v>5624.870206672111</v>
      </c>
      <c r="AB36" s="3">
        <f t="shared" si="19"/>
        <v>5624.870211317524</v>
      </c>
      <c r="AC36" s="3">
        <f t="shared" si="20"/>
        <v>0</v>
      </c>
    </row>
    <row r="37" spans="1:29" ht="12.75">
      <c r="A37" s="10">
        <f t="shared" si="6"/>
        <v>0.12691432903714936</v>
      </c>
      <c r="B37" s="3">
        <f t="shared" si="0"/>
        <v>30</v>
      </c>
      <c r="C37" s="9">
        <f t="shared" si="7"/>
        <v>0.00011051225129622374</v>
      </c>
      <c r="D37" s="10">
        <f t="shared" si="8"/>
        <v>29.931205899403267</v>
      </c>
      <c r="E37" s="9">
        <f t="shared" si="9"/>
        <v>0.00011051225131546365</v>
      </c>
      <c r="F37" s="10">
        <f t="shared" si="10"/>
        <v>29.862411798084366</v>
      </c>
      <c r="G37" s="9">
        <f t="shared" si="11"/>
        <v>0.00011051225137318377</v>
      </c>
      <c r="H37" s="10">
        <f t="shared" si="12"/>
        <v>68.94883713823931</v>
      </c>
      <c r="I37" s="9">
        <f t="shared" si="13"/>
        <v>3.054257934136027E-09</v>
      </c>
      <c r="J37" s="3">
        <f t="shared" si="14"/>
        <v>68.94880697501377</v>
      </c>
      <c r="K37" s="1">
        <f>0</f>
        <v>0</v>
      </c>
      <c r="L37" s="10">
        <f t="shared" si="15"/>
        <v>0.12691432903714936</v>
      </c>
      <c r="N37" s="9">
        <f t="shared" si="1"/>
        <v>0.00011041847045035441</v>
      </c>
      <c r="O37" s="9">
        <f t="shared" si="2"/>
        <v>0.00011041847048978706</v>
      </c>
      <c r="P37" s="9">
        <f t="shared" si="3"/>
        <v>4.701169504688326E-09</v>
      </c>
      <c r="Q37" s="9">
        <f t="shared" si="4"/>
        <v>1.567056912305144E-09</v>
      </c>
      <c r="S37" s="10">
        <f aca="true" t="shared" si="21" ref="S37:V100">(((64/ABS(Y37))^8)+9.5*(LN($E$10+5.74/(ABS(Y37)^0.9))-((2500/ABS(Y37))^6))^(-16))^0.125</f>
        <v>0.03643753059672828</v>
      </c>
      <c r="T37" s="10">
        <f t="shared" si="21"/>
        <v>0.0364375305949326</v>
      </c>
      <c r="U37" s="10">
        <f t="shared" si="21"/>
        <v>0.03643753058954558</v>
      </c>
      <c r="V37" s="10">
        <f t="shared" si="21"/>
        <v>412.392307783886</v>
      </c>
      <c r="W37" s="3">
        <f>0</f>
        <v>0</v>
      </c>
      <c r="Y37" s="3">
        <f t="shared" si="16"/>
        <v>5615.315126881572</v>
      </c>
      <c r="Z37" s="3">
        <f t="shared" si="17"/>
        <v>5615.315127859185</v>
      </c>
      <c r="AA37" s="3">
        <f t="shared" si="18"/>
        <v>5615.315130792042</v>
      </c>
      <c r="AB37" s="3">
        <f t="shared" si="19"/>
        <v>0.15519203145161278</v>
      </c>
      <c r="AC37" s="3">
        <f t="shared" si="20"/>
        <v>0</v>
      </c>
    </row>
    <row r="38" spans="1:29" ht="12.75">
      <c r="A38" s="10">
        <f t="shared" si="6"/>
        <v>0.13396512509476877</v>
      </c>
      <c r="B38" s="3">
        <f t="shared" si="0"/>
        <v>30</v>
      </c>
      <c r="C38" s="9">
        <f t="shared" si="7"/>
        <v>0.00011032485156930216</v>
      </c>
      <c r="D38" s="10">
        <f t="shared" si="8"/>
        <v>29.931205885443696</v>
      </c>
      <c r="E38" s="9">
        <f t="shared" si="9"/>
        <v>0.00011032485158949408</v>
      </c>
      <c r="F38" s="10">
        <f t="shared" si="10"/>
        <v>68.95003713511383</v>
      </c>
      <c r="G38" s="9">
        <f t="shared" si="11"/>
        <v>6.427658613109922E-09</v>
      </c>
      <c r="H38" s="10">
        <f t="shared" si="12"/>
        <v>68.94994664676827</v>
      </c>
      <c r="I38" s="9">
        <f t="shared" si="13"/>
        <v>3.2138305682904035E-09</v>
      </c>
      <c r="J38" s="3">
        <f t="shared" si="14"/>
        <v>68.94991648397894</v>
      </c>
      <c r="K38" s="1">
        <f>0</f>
        <v>0</v>
      </c>
      <c r="L38" s="10">
        <f t="shared" si="15"/>
        <v>0.13396512509476877</v>
      </c>
      <c r="N38" s="9">
        <f t="shared" si="1"/>
        <v>0.0001102313943935191</v>
      </c>
      <c r="O38" s="9">
        <f t="shared" si="2"/>
        <v>8.233517635226073E-09</v>
      </c>
      <c r="P38" s="9">
        <f t="shared" si="3"/>
        <v>4.940113163794922E-09</v>
      </c>
      <c r="Q38" s="9">
        <f t="shared" si="4"/>
        <v>1.646704818332113E-09</v>
      </c>
      <c r="S38" s="10">
        <f t="shared" si="21"/>
        <v>0.03645503694796001</v>
      </c>
      <c r="T38" s="10">
        <f t="shared" si="21"/>
        <v>0.036455036946072</v>
      </c>
      <c r="U38" s="10">
        <f t="shared" si="21"/>
        <v>195.95821026595956</v>
      </c>
      <c r="V38" s="10">
        <f t="shared" si="21"/>
        <v>391.9162666672932</v>
      </c>
      <c r="W38" s="3">
        <f>0</f>
        <v>0</v>
      </c>
      <c r="Y38" s="3">
        <f t="shared" si="16"/>
        <v>5605.793028571082</v>
      </c>
      <c r="Z38" s="3">
        <f t="shared" si="17"/>
        <v>5605.793029597067</v>
      </c>
      <c r="AA38" s="3">
        <f t="shared" si="18"/>
        <v>0.32660024764023693</v>
      </c>
      <c r="AB38" s="3">
        <f t="shared" si="19"/>
        <v>0.1633001879310386</v>
      </c>
      <c r="AC38" s="3">
        <f t="shared" si="20"/>
        <v>0</v>
      </c>
    </row>
    <row r="39" spans="1:29" ht="12.75">
      <c r="A39" s="10">
        <f t="shared" si="6"/>
        <v>0.14101592115238817</v>
      </c>
      <c r="B39" s="3">
        <f t="shared" si="0"/>
        <v>30</v>
      </c>
      <c r="C39" s="9">
        <f t="shared" si="7"/>
        <v>0.00011013809862355668</v>
      </c>
      <c r="D39" s="10">
        <f t="shared" si="8"/>
        <v>68.9513538461768</v>
      </c>
      <c r="E39" s="9">
        <f t="shared" si="9"/>
        <v>1.0118539364875848E-08</v>
      </c>
      <c r="F39" s="10">
        <f t="shared" si="10"/>
        <v>68.95120303462849</v>
      </c>
      <c r="G39" s="9">
        <f t="shared" si="11"/>
        <v>6.745697313145795E-09</v>
      </c>
      <c r="H39" s="10">
        <f t="shared" si="12"/>
        <v>68.95111254765438</v>
      </c>
      <c r="I39" s="9">
        <f t="shared" si="13"/>
        <v>3.3728499774063023E-09</v>
      </c>
      <c r="J39" s="3">
        <f t="shared" si="14"/>
        <v>68.95108238532214</v>
      </c>
      <c r="K39" s="1">
        <f>0</f>
        <v>0</v>
      </c>
      <c r="L39" s="10">
        <f t="shared" si="15"/>
        <v>0.14101592115238817</v>
      </c>
      <c r="N39" s="9">
        <f t="shared" si="1"/>
        <v>1.2082517013927463E-08</v>
      </c>
      <c r="O39" s="9">
        <f t="shared" si="2"/>
        <v>8.63037604814374E-09</v>
      </c>
      <c r="P39" s="9">
        <f t="shared" si="3"/>
        <v>5.1782283298803355E-09</v>
      </c>
      <c r="Q39" s="9">
        <f t="shared" si="4"/>
        <v>1.7260765601060986E-09</v>
      </c>
      <c r="S39" s="10">
        <f t="shared" si="21"/>
        <v>0.03647251526428819</v>
      </c>
      <c r="T39" s="10">
        <f t="shared" si="21"/>
        <v>124.47967365703425</v>
      </c>
      <c r="U39" s="10">
        <f t="shared" si="21"/>
        <v>186.7193886050928</v>
      </c>
      <c r="V39" s="10">
        <f t="shared" si="21"/>
        <v>373.4386309687531</v>
      </c>
      <c r="W39" s="3">
        <f>0</f>
        <v>0</v>
      </c>
      <c r="Y39" s="3">
        <f t="shared" si="16"/>
        <v>5596.303794310317</v>
      </c>
      <c r="Z39" s="3">
        <f t="shared" si="17"/>
        <v>0.514140165376176</v>
      </c>
      <c r="AA39" s="3">
        <f t="shared" si="18"/>
        <v>0.34276033398630357</v>
      </c>
      <c r="AB39" s="3">
        <f t="shared" si="19"/>
        <v>0.17138023410693973</v>
      </c>
      <c r="AC39" s="3">
        <f t="shared" si="20"/>
        <v>0</v>
      </c>
    </row>
    <row r="40" spans="1:29" ht="12.75">
      <c r="A40" s="10">
        <f t="shared" si="6"/>
        <v>0.14806671721000758</v>
      </c>
      <c r="B40" s="3">
        <f t="shared" si="0"/>
        <v>30</v>
      </c>
      <c r="C40" s="9">
        <f t="shared" si="7"/>
        <v>-0.00010992373974033339</v>
      </c>
      <c r="D40" s="10">
        <f t="shared" si="8"/>
        <v>68.95257594006519</v>
      </c>
      <c r="E40" s="9">
        <f t="shared" si="9"/>
        <v>1.0593942818085201E-08</v>
      </c>
      <c r="F40" s="10">
        <f t="shared" si="10"/>
        <v>68.95242513090733</v>
      </c>
      <c r="G40" s="9">
        <f t="shared" si="11"/>
        <v>7.062633145300432E-09</v>
      </c>
      <c r="H40" s="10">
        <f t="shared" si="12"/>
        <v>68.9523346453675</v>
      </c>
      <c r="I40" s="9">
        <f t="shared" si="13"/>
        <v>3.531317952739993E-09</v>
      </c>
      <c r="J40" s="3">
        <f t="shared" si="14"/>
        <v>68.95230448351333</v>
      </c>
      <c r="K40" s="1">
        <f>0</f>
        <v>0</v>
      </c>
      <c r="L40" s="10">
        <f t="shared" si="15"/>
        <v>0.14806671721000758</v>
      </c>
      <c r="N40" s="9">
        <f t="shared" si="1"/>
        <v>-0.00010983029434226504</v>
      </c>
      <c r="O40" s="9">
        <f t="shared" si="2"/>
        <v>9.02585811015148E-09</v>
      </c>
      <c r="P40" s="9">
        <f t="shared" si="3"/>
        <v>5.415517684991856E-09</v>
      </c>
      <c r="Q40" s="9">
        <f t="shared" si="4"/>
        <v>1.8051730315680577E-09</v>
      </c>
      <c r="S40" s="10">
        <f t="shared" si="21"/>
        <v>0.03649261709377669</v>
      </c>
      <c r="T40" s="10">
        <f t="shared" si="21"/>
        <v>118.89364513799195</v>
      </c>
      <c r="U40" s="10">
        <f t="shared" si="21"/>
        <v>178.34035155340356</v>
      </c>
      <c r="V40" s="10">
        <f t="shared" si="21"/>
        <v>356.68056371086533</v>
      </c>
      <c r="W40" s="3">
        <f>0</f>
        <v>0</v>
      </c>
      <c r="Y40" s="3">
        <f t="shared" si="16"/>
        <v>-5585.411855494242</v>
      </c>
      <c r="Z40" s="3">
        <f t="shared" si="17"/>
        <v>0.5382962220202726</v>
      </c>
      <c r="AA40" s="3">
        <f t="shared" si="18"/>
        <v>0.3588643817427675</v>
      </c>
      <c r="AB40" s="3">
        <f t="shared" si="19"/>
        <v>0.17943226099608858</v>
      </c>
      <c r="AC40" s="3">
        <f t="shared" si="20"/>
        <v>0</v>
      </c>
    </row>
    <row r="41" spans="1:29" ht="12.75">
      <c r="A41" s="10">
        <f t="shared" si="6"/>
        <v>0.155117513267627</v>
      </c>
      <c r="B41" s="3">
        <f t="shared" si="0"/>
        <v>30</v>
      </c>
      <c r="C41" s="9">
        <f t="shared" si="7"/>
        <v>-0.00010973701032967652</v>
      </c>
      <c r="D41" s="10">
        <f t="shared" si="8"/>
        <v>30.068311579772107</v>
      </c>
      <c r="E41" s="9">
        <f t="shared" si="9"/>
        <v>-0.000109737010364215</v>
      </c>
      <c r="F41" s="10">
        <f t="shared" si="10"/>
        <v>68.95370322905346</v>
      </c>
      <c r="G41" s="9">
        <f t="shared" si="11"/>
        <v>7.3784696803595716E-09</v>
      </c>
      <c r="H41" s="10">
        <f t="shared" si="12"/>
        <v>68.9536127450105</v>
      </c>
      <c r="I41" s="9">
        <f t="shared" si="13"/>
        <v>3.6892362790274713E-09</v>
      </c>
      <c r="J41" s="3">
        <f t="shared" si="14"/>
        <v>68.95358258365538</v>
      </c>
      <c r="K41" s="1">
        <f>0</f>
        <v>0</v>
      </c>
      <c r="L41" s="10">
        <f t="shared" si="15"/>
        <v>0.155117513267627</v>
      </c>
      <c r="N41" s="9">
        <f t="shared" si="1"/>
        <v>-0.00010964388745835461</v>
      </c>
      <c r="O41" s="9">
        <f t="shared" si="2"/>
        <v>-0.00010964388752884036</v>
      </c>
      <c r="P41" s="9">
        <f t="shared" si="3"/>
        <v>5.651983902626677E-09</v>
      </c>
      <c r="Q41" s="9">
        <f t="shared" si="4"/>
        <v>1.883995123544818E-09</v>
      </c>
      <c r="S41" s="10">
        <f t="shared" si="21"/>
        <v>0.036510162648879414</v>
      </c>
      <c r="T41" s="10">
        <f t="shared" si="21"/>
        <v>0.03651016264563108</v>
      </c>
      <c r="U41" s="10">
        <f t="shared" si="21"/>
        <v>170.70646524147796</v>
      </c>
      <c r="V41" s="10">
        <f t="shared" si="21"/>
        <v>341.4127973276988</v>
      </c>
      <c r="W41" s="3">
        <f>0</f>
        <v>0</v>
      </c>
      <c r="Y41" s="3">
        <f t="shared" si="16"/>
        <v>-5575.923817091291</v>
      </c>
      <c r="Z41" s="3">
        <f t="shared" si="17"/>
        <v>-5575.9238188462505</v>
      </c>
      <c r="AA41" s="3">
        <f t="shared" si="18"/>
        <v>0.374912572347315</v>
      </c>
      <c r="AB41" s="3">
        <f t="shared" si="19"/>
        <v>0.1874563592839514</v>
      </c>
      <c r="AC41" s="3">
        <f t="shared" si="20"/>
        <v>0</v>
      </c>
    </row>
    <row r="42" spans="1:29" ht="12.75">
      <c r="A42" s="10">
        <f t="shared" si="6"/>
        <v>0.1621683093252464</v>
      </c>
      <c r="B42" s="3">
        <f t="shared" si="0"/>
        <v>30</v>
      </c>
      <c r="C42" s="9">
        <f t="shared" si="7"/>
        <v>-0.00010955092541549061</v>
      </c>
      <c r="D42" s="10">
        <f t="shared" si="8"/>
        <v>30.068311604724798</v>
      </c>
      <c r="E42" s="9">
        <f t="shared" si="9"/>
        <v>-0.00010955092545143665</v>
      </c>
      <c r="F42" s="10">
        <f t="shared" si="10"/>
        <v>30.136623210532584</v>
      </c>
      <c r="G42" s="9">
        <f t="shared" si="11"/>
        <v>-0.00010955092555927521</v>
      </c>
      <c r="H42" s="10">
        <f t="shared" si="12"/>
        <v>68.95494665231733</v>
      </c>
      <c r="I42" s="9">
        <f t="shared" si="13"/>
        <v>3.846606735861208E-09</v>
      </c>
      <c r="J42" s="3">
        <f t="shared" si="14"/>
        <v>68.9549164914819</v>
      </c>
      <c r="K42" s="1">
        <f>0</f>
        <v>0</v>
      </c>
      <c r="L42" s="10">
        <f t="shared" si="15"/>
        <v>0.1621683093252464</v>
      </c>
      <c r="N42" s="9">
        <f t="shared" si="1"/>
        <v>-0.00010945812395923968</v>
      </c>
      <c r="O42" s="9">
        <f t="shared" si="2"/>
        <v>-0.00010945812403253608</v>
      </c>
      <c r="P42" s="9">
        <f t="shared" si="3"/>
        <v>-0.00010945812417912913</v>
      </c>
      <c r="Q42" s="9">
        <f t="shared" si="4"/>
        <v>1.962543724757126E-09</v>
      </c>
      <c r="S42" s="10">
        <f t="shared" si="21"/>
        <v>0.03652767980876686</v>
      </c>
      <c r="T42" s="10">
        <f t="shared" si="21"/>
        <v>0.03652767980537995</v>
      </c>
      <c r="U42" s="10">
        <f t="shared" si="21"/>
        <v>0.03652767979521924</v>
      </c>
      <c r="V42" s="10">
        <f t="shared" si="21"/>
        <v>327.44508719412966</v>
      </c>
      <c r="W42" s="3">
        <f>0</f>
        <v>0</v>
      </c>
      <c r="Y42" s="3">
        <f t="shared" si="16"/>
        <v>-5566.468526648318</v>
      </c>
      <c r="Z42" s="3">
        <f t="shared" si="17"/>
        <v>-5566.4685284747975</v>
      </c>
      <c r="AA42" s="3">
        <f t="shared" si="18"/>
        <v>-5566.468533954258</v>
      </c>
      <c r="AB42" s="3">
        <f t="shared" si="19"/>
        <v>0.19545261939464323</v>
      </c>
      <c r="AC42" s="3">
        <f t="shared" si="20"/>
        <v>0</v>
      </c>
    </row>
    <row r="43" spans="1:29" ht="12.75">
      <c r="A43" s="10">
        <f t="shared" si="6"/>
        <v>0.1692191053828658</v>
      </c>
      <c r="B43" s="3">
        <f t="shared" si="0"/>
        <v>30</v>
      </c>
      <c r="C43" s="9">
        <f t="shared" si="7"/>
        <v>-0.00010936548277634467</v>
      </c>
      <c r="D43" s="10">
        <f t="shared" si="8"/>
        <v>30.068311630672497</v>
      </c>
      <c r="E43" s="9">
        <f t="shared" si="9"/>
        <v>-0.00010936548281369383</v>
      </c>
      <c r="F43" s="10">
        <f t="shared" si="10"/>
        <v>30.13662326242804</v>
      </c>
      <c r="G43" s="9">
        <f t="shared" si="11"/>
        <v>-0.00010936548292574107</v>
      </c>
      <c r="H43" s="10">
        <f t="shared" si="12"/>
        <v>30.204934896349464</v>
      </c>
      <c r="I43" s="9">
        <f t="shared" si="13"/>
        <v>-0.00010936548311248634</v>
      </c>
      <c r="J43" s="3">
        <f t="shared" si="14"/>
        <v>68.95630601335571</v>
      </c>
      <c r="K43" s="1">
        <f>0</f>
        <v>0</v>
      </c>
      <c r="L43" s="10">
        <f t="shared" si="15"/>
        <v>0.1692191053828658</v>
      </c>
      <c r="N43" s="9">
        <f t="shared" si="1"/>
        <v>-0.00010927300162732136</v>
      </c>
      <c r="O43" s="9">
        <f t="shared" si="2"/>
        <v>-0.0001092730017034189</v>
      </c>
      <c r="P43" s="9">
        <f t="shared" si="3"/>
        <v>-0.00010927300185561357</v>
      </c>
      <c r="Q43" s="9">
        <f t="shared" si="4"/>
        <v>-0.00010927300208390551</v>
      </c>
      <c r="S43" s="10">
        <f t="shared" si="21"/>
        <v>0.036545168448423315</v>
      </c>
      <c r="T43" s="10">
        <f t="shared" si="21"/>
        <v>0.03654516844489781</v>
      </c>
      <c r="U43" s="10">
        <f t="shared" si="21"/>
        <v>0.036545168434321276</v>
      </c>
      <c r="V43" s="10">
        <f t="shared" si="21"/>
        <v>0.036545168416693724</v>
      </c>
      <c r="W43" s="3">
        <f>0</f>
        <v>0</v>
      </c>
      <c r="Y43" s="3">
        <f t="shared" si="16"/>
        <v>-5557.045871290644</v>
      </c>
      <c r="Z43" s="3">
        <f t="shared" si="17"/>
        <v>-5557.045873188418</v>
      </c>
      <c r="AA43" s="3">
        <f t="shared" si="18"/>
        <v>-5557.045878881729</v>
      </c>
      <c r="AB43" s="3">
        <f t="shared" si="19"/>
        <v>-5557.045888370573</v>
      </c>
      <c r="AC43" s="3">
        <f t="shared" si="20"/>
        <v>0</v>
      </c>
    </row>
    <row r="44" spans="1:29" ht="12.75">
      <c r="A44" s="10">
        <f t="shared" si="6"/>
        <v>0.1762699014404852</v>
      </c>
      <c r="B44" s="3">
        <f t="shared" si="0"/>
        <v>30</v>
      </c>
      <c r="C44" s="9">
        <f t="shared" si="7"/>
        <v>-0.0001091806801984653</v>
      </c>
      <c r="D44" s="10">
        <f t="shared" si="8"/>
        <v>30.068311657611826</v>
      </c>
      <c r="E44" s="9">
        <f t="shared" si="9"/>
        <v>-0.00010918068023721247</v>
      </c>
      <c r="F44" s="10">
        <f t="shared" si="10"/>
        <v>30.136623316306526</v>
      </c>
      <c r="G44" s="9">
        <f t="shared" si="11"/>
        <v>-0.00010918068035345379</v>
      </c>
      <c r="H44" s="10">
        <f t="shared" si="12"/>
        <v>30.20493497716719</v>
      </c>
      <c r="I44" s="9">
        <f t="shared" si="13"/>
        <v>-0.00010918068054718911</v>
      </c>
      <c r="J44" s="3">
        <f t="shared" si="14"/>
        <v>-8.411257673713147</v>
      </c>
      <c r="K44" s="1">
        <f>0</f>
        <v>0</v>
      </c>
      <c r="L44" s="10">
        <f t="shared" si="15"/>
        <v>0.1762699014404852</v>
      </c>
      <c r="N44" s="9">
        <f t="shared" si="1"/>
        <v>-0.00010908851825264445</v>
      </c>
      <c r="O44" s="9">
        <f t="shared" si="2"/>
        <v>-0.00010908851833153296</v>
      </c>
      <c r="P44" s="9">
        <f t="shared" si="3"/>
        <v>-0.00010908851848931017</v>
      </c>
      <c r="Q44" s="9">
        <f t="shared" si="4"/>
        <v>-2.118508439619417E-09</v>
      </c>
      <c r="S44" s="10">
        <f t="shared" si="21"/>
        <v>0.0365626284428727</v>
      </c>
      <c r="T44" s="10">
        <f t="shared" si="21"/>
        <v>0.03656262843920856</v>
      </c>
      <c r="U44" s="10">
        <f t="shared" si="21"/>
        <v>0.036562628428216226</v>
      </c>
      <c r="V44" s="10">
        <f t="shared" si="21"/>
        <v>0.03656262840989568</v>
      </c>
      <c r="W44" s="3">
        <f>0</f>
        <v>0</v>
      </c>
      <c r="Y44" s="3">
        <f t="shared" si="16"/>
        <v>-5547.655738532682</v>
      </c>
      <c r="Z44" s="3">
        <f t="shared" si="17"/>
        <v>-5547.655740501492</v>
      </c>
      <c r="AA44" s="3">
        <f t="shared" si="18"/>
        <v>-5547.655746407911</v>
      </c>
      <c r="AB44" s="3">
        <f t="shared" si="19"/>
        <v>-5547.655756251931</v>
      </c>
      <c r="AC44" s="3">
        <f t="shared" si="20"/>
        <v>0</v>
      </c>
    </row>
    <row r="45" spans="1:29" ht="12.75">
      <c r="A45" s="10">
        <f t="shared" si="6"/>
        <v>0.18332069749810462</v>
      </c>
      <c r="B45" s="3">
        <f t="shared" si="0"/>
        <v>30</v>
      </c>
      <c r="C45" s="9">
        <f t="shared" si="7"/>
        <v>-0.00010899651547570888</v>
      </c>
      <c r="D45" s="10">
        <f t="shared" si="8"/>
        <v>30.068311685539186</v>
      </c>
      <c r="E45" s="9">
        <f t="shared" si="9"/>
        <v>-0.00010899651551584901</v>
      </c>
      <c r="F45" s="10">
        <f t="shared" si="10"/>
        <v>30.136623372161296</v>
      </c>
      <c r="G45" s="9">
        <f t="shared" si="11"/>
        <v>-0.00010899651563626982</v>
      </c>
      <c r="H45" s="10">
        <f t="shared" si="12"/>
        <v>-8.412787776677302</v>
      </c>
      <c r="I45" s="9">
        <f t="shared" si="13"/>
        <v>-4.314806356446409E-09</v>
      </c>
      <c r="J45" s="3">
        <f t="shared" si="14"/>
        <v>-8.412757621856768</v>
      </c>
      <c r="K45" s="1">
        <f>0</f>
        <v>0</v>
      </c>
      <c r="L45" s="10">
        <f t="shared" si="15"/>
        <v>0.18332069749810462</v>
      </c>
      <c r="N45" s="9">
        <f t="shared" si="1"/>
        <v>-0.00010890467163287043</v>
      </c>
      <c r="O45" s="9">
        <f t="shared" si="2"/>
        <v>-0.00010890467171454045</v>
      </c>
      <c r="P45" s="9">
        <f t="shared" si="3"/>
        <v>-6.588690529341446E-09</v>
      </c>
      <c r="Q45" s="9">
        <f t="shared" si="4"/>
        <v>-2.1962307434179078E-09</v>
      </c>
      <c r="S45" s="10">
        <f t="shared" si="21"/>
        <v>0.03658005966718262</v>
      </c>
      <c r="T45" s="10">
        <f t="shared" si="21"/>
        <v>0.036580059663379905</v>
      </c>
      <c r="U45" s="10">
        <f t="shared" si="21"/>
        <v>0.03658005965197179</v>
      </c>
      <c r="V45" s="10">
        <f t="shared" si="21"/>
        <v>291.91402208439854</v>
      </c>
      <c r="W45" s="3">
        <f>0</f>
        <v>0</v>
      </c>
      <c r="Y45" s="3">
        <f t="shared" si="16"/>
        <v>-5538.298016276531</v>
      </c>
      <c r="Z45" s="3">
        <f t="shared" si="17"/>
        <v>-5538.298018316119</v>
      </c>
      <c r="AA45" s="3">
        <f t="shared" si="18"/>
        <v>-5538.298024434905</v>
      </c>
      <c r="AB45" s="3">
        <f t="shared" si="19"/>
        <v>-0.2192426370717343</v>
      </c>
      <c r="AC45" s="3">
        <f t="shared" si="20"/>
        <v>0</v>
      </c>
    </row>
    <row r="46" spans="1:29" ht="12.75">
      <c r="A46" s="10">
        <f t="shared" si="6"/>
        <v>0.19037149355572403</v>
      </c>
      <c r="B46" s="3">
        <f t="shared" si="0"/>
        <v>30</v>
      </c>
      <c r="C46" s="9">
        <f t="shared" si="7"/>
        <v>-0.00010881298640953545</v>
      </c>
      <c r="D46" s="10">
        <f t="shared" si="8"/>
        <v>30.06831171445122</v>
      </c>
      <c r="E46" s="9">
        <f t="shared" si="9"/>
        <v>-0.00010881298645106413</v>
      </c>
      <c r="F46" s="10">
        <f t="shared" si="10"/>
        <v>-8.414433215863069</v>
      </c>
      <c r="G46" s="9">
        <f t="shared" si="11"/>
        <v>-8.939958146790268E-09</v>
      </c>
      <c r="H46" s="10">
        <f t="shared" si="12"/>
        <v>-8.414342753230294</v>
      </c>
      <c r="I46" s="9">
        <f t="shared" si="13"/>
        <v>-4.469980802987693E-09</v>
      </c>
      <c r="J46" s="3">
        <f t="shared" si="14"/>
        <v>-8.414312599011899</v>
      </c>
      <c r="K46" s="1">
        <f>0</f>
        <v>0</v>
      </c>
      <c r="L46" s="10">
        <f t="shared" si="15"/>
        <v>0.19037149355572403</v>
      </c>
      <c r="N46" s="9">
        <f t="shared" si="1"/>
        <v>-0.00010872145957325192</v>
      </c>
      <c r="O46" s="9">
        <f t="shared" si="2"/>
        <v>-1.1368406805588345E-08</v>
      </c>
      <c r="P46" s="9">
        <f t="shared" si="3"/>
        <v>-6.821047600128958E-09</v>
      </c>
      <c r="Q46" s="9">
        <f t="shared" si="4"/>
        <v>-2.2736831194531408E-09</v>
      </c>
      <c r="S46" s="10">
        <f t="shared" si="21"/>
        <v>0.036597461996468565</v>
      </c>
      <c r="T46" s="10">
        <f t="shared" si="21"/>
        <v>0.03659746199252726</v>
      </c>
      <c r="U46" s="10">
        <f t="shared" si="21"/>
        <v>140.8901985159539</v>
      </c>
      <c r="V46" s="10">
        <f t="shared" si="21"/>
        <v>281.780288001176</v>
      </c>
      <c r="W46" s="3">
        <f>0</f>
        <v>0</v>
      </c>
      <c r="Y46" s="3">
        <f t="shared" si="16"/>
        <v>-5528.972592810641</v>
      </c>
      <c r="Z46" s="3">
        <f t="shared" si="17"/>
        <v>-5528.972594920784</v>
      </c>
      <c r="AA46" s="3">
        <f t="shared" si="18"/>
        <v>-0.45425445257466146</v>
      </c>
      <c r="AB46" s="3">
        <f t="shared" si="19"/>
        <v>-0.22712731417086532</v>
      </c>
      <c r="AC46" s="3">
        <f t="shared" si="20"/>
        <v>0</v>
      </c>
    </row>
    <row r="47" spans="1:29" ht="12.75">
      <c r="A47" s="10">
        <f t="shared" si="6"/>
        <v>0.19742228961334343</v>
      </c>
      <c r="B47" s="3">
        <f t="shared" si="0"/>
        <v>30</v>
      </c>
      <c r="C47" s="9">
        <f t="shared" si="7"/>
        <v>-0.00010863009080898365</v>
      </c>
      <c r="D47" s="10">
        <f t="shared" si="8"/>
        <v>-8.416193796292298</v>
      </c>
      <c r="E47" s="9">
        <f t="shared" si="9"/>
        <v>-1.3873834510023579E-08</v>
      </c>
      <c r="F47" s="10">
        <f t="shared" si="10"/>
        <v>-8.416043028425308</v>
      </c>
      <c r="G47" s="9">
        <f t="shared" si="11"/>
        <v>-9.249228964027332E-09</v>
      </c>
      <c r="H47" s="10">
        <f t="shared" si="12"/>
        <v>-8.415952567660012</v>
      </c>
      <c r="I47" s="9">
        <f t="shared" si="13"/>
        <v>-4.624616269094504E-09</v>
      </c>
      <c r="J47" s="3">
        <f t="shared" si="14"/>
        <v>-8.41592241406405</v>
      </c>
      <c r="K47" s="1">
        <f>0</f>
        <v>0</v>
      </c>
      <c r="L47" s="10">
        <f t="shared" si="15"/>
        <v>0.19742228961334343</v>
      </c>
      <c r="N47" s="9">
        <f t="shared" si="1"/>
        <v>-1.6456039671826744E-08</v>
      </c>
      <c r="O47" s="9">
        <f t="shared" si="2"/>
        <v>-1.1754323130798614E-08</v>
      </c>
      <c r="P47" s="9">
        <f t="shared" si="3"/>
        <v>-7.052597510299303E-09</v>
      </c>
      <c r="Q47" s="9">
        <f t="shared" si="4"/>
        <v>-2.350866442056478E-09</v>
      </c>
      <c r="S47" s="10">
        <f t="shared" si="21"/>
        <v>0.03661483530589777</v>
      </c>
      <c r="T47" s="10">
        <f t="shared" si="21"/>
        <v>90.78618294859992</v>
      </c>
      <c r="U47" s="10">
        <f t="shared" si="21"/>
        <v>136.17918671105758</v>
      </c>
      <c r="V47" s="10">
        <f t="shared" si="21"/>
        <v>272.358268175236</v>
      </c>
      <c r="W47" s="3">
        <f>0</f>
        <v>0</v>
      </c>
      <c r="Y47" s="3">
        <f t="shared" si="16"/>
        <v>-5519.679356808546</v>
      </c>
      <c r="Z47" s="3">
        <f t="shared" si="17"/>
        <v>-0.7049530878089085</v>
      </c>
      <c r="AA47" s="3">
        <f t="shared" si="18"/>
        <v>-0.4699690279087507</v>
      </c>
      <c r="AB47" s="3">
        <f t="shared" si="19"/>
        <v>-0.23498460475898703</v>
      </c>
      <c r="AC47" s="3">
        <f t="shared" si="20"/>
        <v>0</v>
      </c>
    </row>
    <row r="48" spans="1:29" ht="12.75">
      <c r="A48" s="10">
        <f t="shared" si="6"/>
        <v>0.20447308567096284</v>
      </c>
      <c r="B48" s="3">
        <f t="shared" si="0"/>
        <v>30</v>
      </c>
      <c r="C48" s="9">
        <f t="shared" si="7"/>
        <v>0.0001084095968484259</v>
      </c>
      <c r="D48" s="10">
        <f t="shared" si="8"/>
        <v>-8.417858252960404</v>
      </c>
      <c r="E48" s="9">
        <f t="shared" si="9"/>
        <v>-1.4336128743456368E-08</v>
      </c>
      <c r="F48" s="10">
        <f t="shared" si="10"/>
        <v>-8.41770748830765</v>
      </c>
      <c r="G48" s="9">
        <f t="shared" si="11"/>
        <v>-9.557425310807637E-09</v>
      </c>
      <c r="H48" s="10">
        <f t="shared" si="12"/>
        <v>-8.417617029470911</v>
      </c>
      <c r="I48" s="9">
        <f t="shared" si="13"/>
        <v>-4.778714500080025E-09</v>
      </c>
      <c r="J48" s="3">
        <f t="shared" si="14"/>
        <v>-8.417586876517785</v>
      </c>
      <c r="K48" s="1">
        <f>0</f>
        <v>0</v>
      </c>
      <c r="L48" s="10">
        <f t="shared" si="15"/>
        <v>0.20447308567096284</v>
      </c>
      <c r="N48" s="9">
        <f t="shared" si="1"/>
        <v>0.00010831808597039552</v>
      </c>
      <c r="O48" s="9">
        <f t="shared" si="2"/>
        <v>-1.213889854470492E-08</v>
      </c>
      <c r="P48" s="9">
        <f t="shared" si="3"/>
        <v>-7.2833428732422125E-09</v>
      </c>
      <c r="Q48" s="9">
        <f t="shared" si="4"/>
        <v>-2.4277815822269796E-09</v>
      </c>
      <c r="S48" s="10">
        <f t="shared" si="21"/>
        <v>0.0366358212832491</v>
      </c>
      <c r="T48" s="10">
        <f t="shared" si="21"/>
        <v>87.85861933616596</v>
      </c>
      <c r="U48" s="10">
        <f t="shared" si="21"/>
        <v>131.78784422215523</v>
      </c>
      <c r="V48" s="10">
        <f t="shared" si="21"/>
        <v>263.5755866989976</v>
      </c>
      <c r="W48" s="3">
        <f>0</f>
        <v>0</v>
      </c>
      <c r="Y48" s="3">
        <f t="shared" si="16"/>
        <v>5508.4756842963725</v>
      </c>
      <c r="Z48" s="3">
        <f t="shared" si="17"/>
        <v>-0.7284430427380411</v>
      </c>
      <c r="AA48" s="3">
        <f t="shared" si="18"/>
        <v>-0.4856290075745909</v>
      </c>
      <c r="AB48" s="3">
        <f t="shared" si="19"/>
        <v>-0.24281459751842557</v>
      </c>
      <c r="AC48" s="3">
        <f t="shared" si="20"/>
        <v>0</v>
      </c>
    </row>
    <row r="49" spans="1:29" ht="12.75">
      <c r="A49" s="10">
        <f t="shared" si="6"/>
        <v>0.21152388172858225</v>
      </c>
      <c r="B49" s="3">
        <f t="shared" si="0"/>
        <v>30</v>
      </c>
      <c r="C49" s="9">
        <f t="shared" si="7"/>
        <v>0.0001082267331368196</v>
      </c>
      <c r="D49" s="10">
        <f t="shared" si="8"/>
        <v>29.932170628586505</v>
      </c>
      <c r="E49" s="9">
        <f t="shared" si="9"/>
        <v>0.00010822673319769836</v>
      </c>
      <c r="F49" s="10">
        <f t="shared" si="10"/>
        <v>-8.419426405631617</v>
      </c>
      <c r="G49" s="9">
        <f t="shared" si="11"/>
        <v>-9.864550666506898E-09</v>
      </c>
      <c r="H49" s="10">
        <f t="shared" si="12"/>
        <v>-8.41933594878426</v>
      </c>
      <c r="I49" s="9">
        <f t="shared" si="13"/>
        <v>-4.932277235023524E-09</v>
      </c>
      <c r="J49" s="3">
        <f t="shared" si="14"/>
        <v>-8.41930579649435</v>
      </c>
      <c r="K49" s="1">
        <f>0</f>
        <v>0</v>
      </c>
      <c r="L49" s="10">
        <f t="shared" si="15"/>
        <v>0.21152388172858225</v>
      </c>
      <c r="N49" s="9">
        <f t="shared" si="1"/>
        <v>0.00010813553813557262</v>
      </c>
      <c r="O49" s="9">
        <f t="shared" si="2"/>
        <v>0.00010813553825915648</v>
      </c>
      <c r="P49" s="9">
        <f t="shared" si="3"/>
        <v>-7.513286294034858E-09</v>
      </c>
      <c r="Q49" s="9">
        <f t="shared" si="4"/>
        <v>-2.5044294080326165E-09</v>
      </c>
      <c r="S49" s="10">
        <f t="shared" si="21"/>
        <v>0.03665325986310812</v>
      </c>
      <c r="T49" s="10">
        <f t="shared" si="21"/>
        <v>0.03665325985729733</v>
      </c>
      <c r="U49" s="10">
        <f t="shared" si="21"/>
        <v>127.68472894585639</v>
      </c>
      <c r="V49" s="10">
        <f t="shared" si="21"/>
        <v>255.36935942725717</v>
      </c>
      <c r="W49" s="3">
        <f>0</f>
        <v>0</v>
      </c>
      <c r="Y49" s="3">
        <f t="shared" si="16"/>
        <v>5499.184068625742</v>
      </c>
      <c r="Z49" s="3">
        <f t="shared" si="17"/>
        <v>5499.184071719095</v>
      </c>
      <c r="AA49" s="3">
        <f t="shared" si="18"/>
        <v>-0.5012345683651698</v>
      </c>
      <c r="AB49" s="3">
        <f t="shared" si="19"/>
        <v>-0.2506173808147514</v>
      </c>
      <c r="AC49" s="3">
        <f t="shared" si="20"/>
        <v>0</v>
      </c>
    </row>
    <row r="50" spans="1:29" ht="12.75">
      <c r="A50" s="10">
        <f t="shared" si="6"/>
        <v>0.21857467778620165</v>
      </c>
      <c r="B50" s="3">
        <f t="shared" si="0"/>
        <v>30</v>
      </c>
      <c r="C50" s="9">
        <f t="shared" si="7"/>
        <v>0.00010804450063324304</v>
      </c>
      <c r="D50" s="10">
        <f t="shared" si="8"/>
        <v>29.932170584836527</v>
      </c>
      <c r="E50" s="9">
        <f t="shared" si="9"/>
        <v>0.00010804450069594656</v>
      </c>
      <c r="F50" s="10">
        <f t="shared" si="10"/>
        <v>29.864341168229743</v>
      </c>
      <c r="G50" s="9">
        <f t="shared" si="11"/>
        <v>0.00010804450088405744</v>
      </c>
      <c r="H50" s="10">
        <f t="shared" si="12"/>
        <v>-8.421109136336248</v>
      </c>
      <c r="I50" s="9">
        <f t="shared" si="13"/>
        <v>-5.085306207995201E-09</v>
      </c>
      <c r="J50" s="3">
        <f t="shared" si="14"/>
        <v>-8.4210789847296</v>
      </c>
      <c r="K50" s="1">
        <f>0</f>
        <v>0</v>
      </c>
      <c r="L50" s="10">
        <f t="shared" si="15"/>
        <v>0.21857467778620165</v>
      </c>
      <c r="N50" s="9">
        <f t="shared" si="1"/>
        <v>0.00010795362042047074</v>
      </c>
      <c r="O50" s="9">
        <f t="shared" si="2"/>
        <v>0.00010795362054769811</v>
      </c>
      <c r="P50" s="9">
        <f t="shared" si="3"/>
        <v>0.00010795362080215308</v>
      </c>
      <c r="Q50" s="9">
        <f t="shared" si="4"/>
        <v>-2.5808107854798293E-09</v>
      </c>
      <c r="S50" s="10">
        <f t="shared" si="21"/>
        <v>0.03667066902793984</v>
      </c>
      <c r="T50" s="10">
        <f t="shared" si="21"/>
        <v>0.03667066902194432</v>
      </c>
      <c r="U50" s="10">
        <f t="shared" si="21"/>
        <v>0.03667066900395775</v>
      </c>
      <c r="V50" s="10">
        <f t="shared" si="21"/>
        <v>247.68468731446512</v>
      </c>
      <c r="W50" s="3">
        <f>0</f>
        <v>0</v>
      </c>
      <c r="Y50" s="3">
        <f t="shared" si="16"/>
        <v>5489.9245257068305</v>
      </c>
      <c r="Z50" s="3">
        <f t="shared" si="17"/>
        <v>5489.924528892903</v>
      </c>
      <c r="AA50" s="3">
        <f t="shared" si="18"/>
        <v>5489.924538451136</v>
      </c>
      <c r="AB50" s="3">
        <f t="shared" si="19"/>
        <v>-0.2583930427590156</v>
      </c>
      <c r="AC50" s="3">
        <f t="shared" si="20"/>
        <v>0</v>
      </c>
    </row>
    <row r="51" spans="1:29" ht="12.75">
      <c r="A51" s="10">
        <f t="shared" si="6"/>
        <v>0.22562547384382106</v>
      </c>
      <c r="B51" s="3">
        <f t="shared" si="0"/>
        <v>30</v>
      </c>
      <c r="C51" s="9">
        <f t="shared" si="7"/>
        <v>0.00010786289716295834</v>
      </c>
      <c r="D51" s="10">
        <f t="shared" si="8"/>
        <v>29.932170539796722</v>
      </c>
      <c r="E51" s="9">
        <f t="shared" si="9"/>
        <v>0.0001078628972274806</v>
      </c>
      <c r="F51" s="10">
        <f t="shared" si="10"/>
        <v>29.86434107815002</v>
      </c>
      <c r="G51" s="9">
        <f t="shared" si="11"/>
        <v>0.00010786289742104738</v>
      </c>
      <c r="H51" s="10">
        <f t="shared" si="12"/>
        <v>29.79651161361685</v>
      </c>
      <c r="I51" s="9">
        <f t="shared" si="13"/>
        <v>0.00010786289774365833</v>
      </c>
      <c r="J51" s="3">
        <f t="shared" si="14"/>
        <v>-8.422906252572545</v>
      </c>
      <c r="K51" s="1">
        <f>0</f>
        <v>0</v>
      </c>
      <c r="L51" s="10">
        <f t="shared" si="15"/>
        <v>0.22562547384382106</v>
      </c>
      <c r="N51" s="9">
        <f t="shared" si="1"/>
        <v>0.00010777233065410182</v>
      </c>
      <c r="O51" s="9">
        <f t="shared" si="2"/>
        <v>0.00010777233078496037</v>
      </c>
      <c r="P51" s="9">
        <f t="shared" si="3"/>
        <v>0.00010777233104667683</v>
      </c>
      <c r="Q51" s="9">
        <f t="shared" si="4"/>
        <v>0.00010777233143925142</v>
      </c>
      <c r="S51" s="10">
        <f t="shared" si="21"/>
        <v>0.03668804864950567</v>
      </c>
      <c r="T51" s="10">
        <f t="shared" si="21"/>
        <v>0.03668804864332541</v>
      </c>
      <c r="U51" s="10">
        <f t="shared" si="21"/>
        <v>0.03668804862478464</v>
      </c>
      <c r="V51" s="10">
        <f t="shared" si="21"/>
        <v>0.03668804859388341</v>
      </c>
      <c r="W51" s="3">
        <f>0</f>
        <v>0</v>
      </c>
      <c r="Y51" s="3">
        <f t="shared" si="16"/>
        <v>5480.696945037513</v>
      </c>
      <c r="Z51" s="3">
        <f t="shared" si="17"/>
        <v>5480.696948315998</v>
      </c>
      <c r="AA51" s="3">
        <f t="shared" si="18"/>
        <v>5480.696958151455</v>
      </c>
      <c r="AB51" s="3">
        <f t="shared" si="19"/>
        <v>5480.6969745438655</v>
      </c>
      <c r="AC51" s="3">
        <f t="shared" si="20"/>
        <v>0</v>
      </c>
    </row>
    <row r="52" spans="1:29" ht="12.75">
      <c r="A52" s="10">
        <f t="shared" si="6"/>
        <v>0.23267626990144047</v>
      </c>
      <c r="B52" s="3">
        <f t="shared" si="0"/>
        <v>30</v>
      </c>
      <c r="C52" s="9">
        <f t="shared" si="7"/>
        <v>0.00010768192055872085</v>
      </c>
      <c r="D52" s="10">
        <f t="shared" si="8"/>
        <v>29.932170493471425</v>
      </c>
      <c r="E52" s="9">
        <f t="shared" si="9"/>
        <v>0.00010768192062505557</v>
      </c>
      <c r="F52" s="10">
        <f t="shared" si="10"/>
        <v>29.864340985499673</v>
      </c>
      <c r="G52" s="9">
        <f t="shared" si="11"/>
        <v>0.00010768192082405911</v>
      </c>
      <c r="H52" s="10">
        <f t="shared" si="12"/>
        <v>29.79651147464135</v>
      </c>
      <c r="I52" s="9">
        <f t="shared" si="13"/>
        <v>0.00010768192115573135</v>
      </c>
      <c r="J52" s="3">
        <f t="shared" si="14"/>
        <v>67.8821513308895</v>
      </c>
      <c r="K52" s="1">
        <f>0</f>
        <v>0</v>
      </c>
      <c r="L52" s="10">
        <f t="shared" si="15"/>
        <v>0.23267626990144047</v>
      </c>
      <c r="N52" s="9">
        <f t="shared" si="1"/>
        <v>0.00010759166667295798</v>
      </c>
      <c r="O52" s="9">
        <f t="shared" si="2"/>
        <v>0.00010759166680743455</v>
      </c>
      <c r="P52" s="9">
        <f t="shared" si="3"/>
        <v>0.00010759166707638761</v>
      </c>
      <c r="Q52" s="9">
        <f t="shared" si="4"/>
        <v>2.732239737914421E-09</v>
      </c>
      <c r="S52" s="10">
        <f t="shared" si="21"/>
        <v>0.03670539859961776</v>
      </c>
      <c r="T52" s="10">
        <f t="shared" si="21"/>
        <v>0.036705398593252794</v>
      </c>
      <c r="U52" s="10">
        <f t="shared" si="21"/>
        <v>0.036705398574158</v>
      </c>
      <c r="V52" s="10">
        <f t="shared" si="21"/>
        <v>0.036705398542333366</v>
      </c>
      <c r="W52" s="3">
        <f>0</f>
        <v>0</v>
      </c>
      <c r="Y52" s="3">
        <f t="shared" si="16"/>
        <v>5471.501216496407</v>
      </c>
      <c r="Z52" s="3">
        <f t="shared" si="17"/>
        <v>5471.501219866987</v>
      </c>
      <c r="AA52" s="3">
        <f t="shared" si="18"/>
        <v>5471.501229978695</v>
      </c>
      <c r="AB52" s="3">
        <f t="shared" si="19"/>
        <v>5471.501246831525</v>
      </c>
      <c r="AC52" s="3">
        <f t="shared" si="20"/>
        <v>0</v>
      </c>
    </row>
    <row r="53" spans="1:29" ht="12.75">
      <c r="A53" s="10">
        <f t="shared" si="6"/>
        <v>0.23972706595905988</v>
      </c>
      <c r="B53" s="3">
        <f t="shared" si="0"/>
        <v>30</v>
      </c>
      <c r="C53" s="9">
        <f t="shared" si="7"/>
        <v>0.0001075015686607529</v>
      </c>
      <c r="D53" s="10">
        <f t="shared" si="8"/>
        <v>29.932170445865317</v>
      </c>
      <c r="E53" s="9">
        <f t="shared" si="9"/>
        <v>0.00010750156872889316</v>
      </c>
      <c r="F53" s="10">
        <f t="shared" si="10"/>
        <v>29.864340890287465</v>
      </c>
      <c r="G53" s="9">
        <f t="shared" si="11"/>
        <v>0.00010750156893331463</v>
      </c>
      <c r="H53" s="10">
        <f t="shared" si="12"/>
        <v>67.88411595725123</v>
      </c>
      <c r="I53" s="9">
        <f t="shared" si="13"/>
        <v>5.5401175664898006E-09</v>
      </c>
      <c r="J53" s="3">
        <f t="shared" si="14"/>
        <v>67.88408581358787</v>
      </c>
      <c r="K53" s="1">
        <f>0</f>
        <v>0</v>
      </c>
      <c r="L53" s="10">
        <f t="shared" si="15"/>
        <v>0.23972706595905988</v>
      </c>
      <c r="N53" s="9">
        <f t="shared" si="1"/>
        <v>0.00010741162632098464</v>
      </c>
      <c r="O53" s="9">
        <f t="shared" si="2"/>
        <v>0.00010741162645906669</v>
      </c>
      <c r="P53" s="9">
        <f t="shared" si="3"/>
        <v>8.423435382557617E-09</v>
      </c>
      <c r="Q53" s="9">
        <f t="shared" si="4"/>
        <v>2.8078125129502652E-09</v>
      </c>
      <c r="S53" s="10">
        <f t="shared" si="21"/>
        <v>0.03672271875014326</v>
      </c>
      <c r="T53" s="10">
        <f t="shared" si="21"/>
        <v>0.03672271874359373</v>
      </c>
      <c r="U53" s="10">
        <f t="shared" si="21"/>
        <v>0.03672271872394503</v>
      </c>
      <c r="V53" s="10">
        <f t="shared" si="21"/>
        <v>227.35121825648324</v>
      </c>
      <c r="W53" s="3">
        <f>0</f>
        <v>0</v>
      </c>
      <c r="Y53" s="3">
        <f t="shared" si="16"/>
        <v>5462.337230341545</v>
      </c>
      <c r="Z53" s="3">
        <f t="shared" si="17"/>
        <v>5462.337233803868</v>
      </c>
      <c r="AA53" s="3">
        <f t="shared" si="18"/>
        <v>5462.33724419087</v>
      </c>
      <c r="AB53" s="3">
        <f t="shared" si="19"/>
        <v>0.28150278010738095</v>
      </c>
      <c r="AC53" s="3">
        <f t="shared" si="20"/>
        <v>0</v>
      </c>
    </row>
    <row r="54" spans="1:29" ht="12.75">
      <c r="A54" s="10">
        <f t="shared" si="6"/>
        <v>0.24677786201667928</v>
      </c>
      <c r="B54" s="3">
        <f t="shared" si="0"/>
        <v>30</v>
      </c>
      <c r="C54" s="9">
        <f t="shared" si="7"/>
        <v>0.00010732183931671666</v>
      </c>
      <c r="D54" s="10">
        <f t="shared" si="8"/>
        <v>29.932170396982826</v>
      </c>
      <c r="E54" s="9">
        <f t="shared" si="9"/>
        <v>0.0001073218393866569</v>
      </c>
      <c r="F54" s="10">
        <f t="shared" si="10"/>
        <v>67.88619437496423</v>
      </c>
      <c r="G54" s="9">
        <f t="shared" si="11"/>
        <v>1.1381995482237176E-08</v>
      </c>
      <c r="H54" s="10">
        <f t="shared" si="12"/>
        <v>67.88610394628658</v>
      </c>
      <c r="I54" s="9">
        <f t="shared" si="13"/>
        <v>5.6909999252424275E-09</v>
      </c>
      <c r="J54" s="3">
        <f t="shared" si="14"/>
        <v>67.88607380338658</v>
      </c>
      <c r="K54" s="1">
        <f>0</f>
        <v>0</v>
      </c>
      <c r="L54" s="10">
        <f t="shared" si="15"/>
        <v>0.24677786201667928</v>
      </c>
      <c r="N54" s="9">
        <f t="shared" si="1"/>
        <v>0.00010723220744955563</v>
      </c>
      <c r="O54" s="9">
        <f t="shared" si="2"/>
        <v>1.4415600559710373E-08</v>
      </c>
      <c r="P54" s="9">
        <f t="shared" si="3"/>
        <v>8.649364759904439E-09</v>
      </c>
      <c r="Q54" s="9">
        <f t="shared" si="4"/>
        <v>2.883122323933655E-09</v>
      </c>
      <c r="S54" s="10">
        <f t="shared" si="21"/>
        <v>0.03674000897300895</v>
      </c>
      <c r="T54" s="10">
        <f t="shared" si="21"/>
        <v>0.03674000896627478</v>
      </c>
      <c r="U54" s="10">
        <f t="shared" si="21"/>
        <v>110.66183253993262</v>
      </c>
      <c r="V54" s="10">
        <f t="shared" si="21"/>
        <v>221.32358013902893</v>
      </c>
      <c r="W54" s="3">
        <f>0</f>
        <v>0</v>
      </c>
      <c r="Y54" s="3">
        <f t="shared" si="16"/>
        <v>5453.2048772089865</v>
      </c>
      <c r="Z54" s="3">
        <f t="shared" si="17"/>
        <v>5453.204880762769</v>
      </c>
      <c r="AA54" s="3">
        <f t="shared" si="18"/>
        <v>0.5783385159188055</v>
      </c>
      <c r="AB54" s="3">
        <f t="shared" si="19"/>
        <v>0.28916936893844347</v>
      </c>
      <c r="AC54" s="3">
        <f t="shared" si="20"/>
        <v>0</v>
      </c>
    </row>
    <row r="55" spans="1:29" ht="12.75">
      <c r="A55" s="10">
        <f t="shared" si="6"/>
        <v>0.2538286580742987</v>
      </c>
      <c r="B55" s="3">
        <f t="shared" si="0"/>
        <v>30</v>
      </c>
      <c r="C55" s="9">
        <f t="shared" si="7"/>
        <v>0.00010714273038169115</v>
      </c>
      <c r="D55" s="10">
        <f t="shared" si="8"/>
        <v>67.88838639301913</v>
      </c>
      <c r="E55" s="9">
        <f t="shared" si="9"/>
        <v>1.7524053705955582E-08</v>
      </c>
      <c r="F55" s="10">
        <f t="shared" si="10"/>
        <v>67.88823568254692</v>
      </c>
      <c r="G55" s="9">
        <f t="shared" si="11"/>
        <v>1.1682709937523991E-08</v>
      </c>
      <c r="H55" s="10">
        <f t="shared" si="12"/>
        <v>67.88814525621856</v>
      </c>
      <c r="I55" s="9">
        <f t="shared" si="13"/>
        <v>5.841357208620273E-09</v>
      </c>
      <c r="J55" s="3">
        <f t="shared" si="14"/>
        <v>67.88811511410158</v>
      </c>
      <c r="K55" s="1">
        <f>0</f>
        <v>0</v>
      </c>
      <c r="L55" s="10">
        <f t="shared" si="15"/>
        <v>0.2538286580742987</v>
      </c>
      <c r="N55" s="9">
        <f t="shared" si="1"/>
        <v>2.070715840929026E-08</v>
      </c>
      <c r="O55" s="9">
        <f t="shared" si="2"/>
        <v>1.4790838774946595E-08</v>
      </c>
      <c r="P55" s="9">
        <f t="shared" si="3"/>
        <v>8.87450780080176E-09</v>
      </c>
      <c r="Q55" s="9">
        <f t="shared" si="4"/>
        <v>2.9581700228924624E-09</v>
      </c>
      <c r="S55" s="10">
        <f t="shared" si="21"/>
        <v>0.03675726914020522</v>
      </c>
      <c r="T55" s="10">
        <f t="shared" si="21"/>
        <v>71.87563443711305</v>
      </c>
      <c r="U55" s="10">
        <f t="shared" si="21"/>
        <v>107.81338274778282</v>
      </c>
      <c r="V55" s="10">
        <f t="shared" si="21"/>
        <v>215.62668281385686</v>
      </c>
      <c r="W55" s="3">
        <f>0</f>
        <v>0</v>
      </c>
      <c r="Y55" s="3">
        <f t="shared" si="16"/>
        <v>5444.104048111654</v>
      </c>
      <c r="Z55" s="3">
        <f t="shared" si="17"/>
        <v>0.8904269228537555</v>
      </c>
      <c r="AA55" s="3">
        <f t="shared" si="18"/>
        <v>0.5936183279743735</v>
      </c>
      <c r="AB55" s="3">
        <f t="shared" si="19"/>
        <v>0.2968092777981889</v>
      </c>
      <c r="AC55" s="3">
        <f t="shared" si="20"/>
        <v>0</v>
      </c>
    </row>
    <row r="56" spans="1:29" ht="12.75">
      <c r="A56" s="10">
        <f t="shared" si="6"/>
        <v>0.26087945413191815</v>
      </c>
      <c r="B56" s="3">
        <f t="shared" si="0"/>
        <v>30</v>
      </c>
      <c r="C56" s="9">
        <f t="shared" si="7"/>
        <v>-0.0001069163102810374</v>
      </c>
      <c r="D56" s="10">
        <f t="shared" si="8"/>
        <v>67.89048083184379</v>
      </c>
      <c r="E56" s="9">
        <f t="shared" si="9"/>
        <v>1.7973554985758987E-08</v>
      </c>
      <c r="F56" s="10">
        <f t="shared" si="10"/>
        <v>67.89033012538599</v>
      </c>
      <c r="G56" s="9">
        <f t="shared" si="11"/>
        <v>1.1982377643049113E-08</v>
      </c>
      <c r="H56" s="10">
        <f t="shared" si="12"/>
        <v>67.89023970146624</v>
      </c>
      <c r="I56" s="9">
        <f t="shared" si="13"/>
        <v>5.991191117437877E-09</v>
      </c>
      <c r="J56" s="3">
        <f t="shared" si="14"/>
        <v>67.8902095601521</v>
      </c>
      <c r="K56" s="1">
        <f>0</f>
        <v>0</v>
      </c>
      <c r="L56" s="10">
        <f t="shared" si="15"/>
        <v>0.26087945413191815</v>
      </c>
      <c r="N56" s="9">
        <f t="shared" si="1"/>
        <v>-0.00010682669838971806</v>
      </c>
      <c r="O56" s="9">
        <f t="shared" si="2"/>
        <v>1.5164770674029598E-08</v>
      </c>
      <c r="P56" s="9">
        <f t="shared" si="3"/>
        <v>9.098867051679803E-09</v>
      </c>
      <c r="Q56" s="9">
        <f t="shared" si="4"/>
        <v>3.0329564585446615E-09</v>
      </c>
      <c r="S56" s="10">
        <f t="shared" si="21"/>
        <v>0.03677913082196242</v>
      </c>
      <c r="T56" s="10">
        <f t="shared" si="21"/>
        <v>70.07809412348213</v>
      </c>
      <c r="U56" s="10">
        <f t="shared" si="21"/>
        <v>105.11707405218174</v>
      </c>
      <c r="V56" s="10">
        <f t="shared" si="21"/>
        <v>210.23406753951886</v>
      </c>
      <c r="W56" s="3">
        <f>0</f>
        <v>0</v>
      </c>
      <c r="Y56" s="3">
        <f t="shared" si="16"/>
        <v>-5432.5992583592215</v>
      </c>
      <c r="Z56" s="3">
        <f t="shared" si="17"/>
        <v>0.9132668460878497</v>
      </c>
      <c r="AA56" s="3">
        <f t="shared" si="18"/>
        <v>0.6088449528972757</v>
      </c>
      <c r="AB56" s="3">
        <f t="shared" si="19"/>
        <v>0.3044225931078919</v>
      </c>
      <c r="AC56" s="3">
        <f t="shared" si="20"/>
        <v>0</v>
      </c>
    </row>
    <row r="57" spans="1:29" ht="12.75">
      <c r="A57" s="10">
        <f t="shared" si="6"/>
        <v>0.2679302501895376</v>
      </c>
      <c r="B57" s="3">
        <f t="shared" si="0"/>
        <v>30</v>
      </c>
      <c r="C57" s="9">
        <f t="shared" si="7"/>
        <v>-0.00010673724126319583</v>
      </c>
      <c r="D57" s="10">
        <f t="shared" si="8"/>
        <v>30.067347510405476</v>
      </c>
      <c r="E57" s="9">
        <f t="shared" si="9"/>
        <v>-0.00010673724135730838</v>
      </c>
      <c r="F57" s="10">
        <f t="shared" si="10"/>
        <v>67.89247751850172</v>
      </c>
      <c r="G57" s="9">
        <f t="shared" si="11"/>
        <v>1.2281001989233971E-08</v>
      </c>
      <c r="H57" s="10">
        <f t="shared" si="12"/>
        <v>67.8923870970497</v>
      </c>
      <c r="I57" s="9">
        <f t="shared" si="13"/>
        <v>6.140503346025467E-09</v>
      </c>
      <c r="J57" s="3">
        <f t="shared" si="14"/>
        <v>67.89235695655827</v>
      </c>
      <c r="K57" s="1">
        <f>0</f>
        <v>0</v>
      </c>
      <c r="L57" s="10">
        <f t="shared" si="15"/>
        <v>0.2679302501895376</v>
      </c>
      <c r="N57" s="9">
        <f t="shared" si="1"/>
        <v>-0.00010664793872821453</v>
      </c>
      <c r="O57" s="9">
        <f t="shared" si="2"/>
        <v>-0.00010664793891865876</v>
      </c>
      <c r="P57" s="9">
        <f t="shared" si="3"/>
        <v>9.322445050804322E-09</v>
      </c>
      <c r="Q57" s="9">
        <f t="shared" si="4"/>
        <v>3.1074824765321036E-09</v>
      </c>
      <c r="S57" s="10">
        <f t="shared" si="21"/>
        <v>0.03679645398745294</v>
      </c>
      <c r="T57" s="10">
        <f t="shared" si="21"/>
        <v>0.03679645397834072</v>
      </c>
      <c r="U57" s="10">
        <f t="shared" si="21"/>
        <v>102.56105154365864</v>
      </c>
      <c r="V57" s="10">
        <f t="shared" si="21"/>
        <v>205.12202453905732</v>
      </c>
      <c r="W57" s="3">
        <f>0</f>
        <v>0</v>
      </c>
      <c r="Y57" s="3">
        <f t="shared" si="16"/>
        <v>-5423.500457521781</v>
      </c>
      <c r="Z57" s="3">
        <f t="shared" si="17"/>
        <v>-5423.500462303799</v>
      </c>
      <c r="AA57" s="3">
        <f t="shared" si="18"/>
        <v>0.6240185629605814</v>
      </c>
      <c r="AB57" s="3">
        <f t="shared" si="19"/>
        <v>0.31200940095934815</v>
      </c>
      <c r="AC57" s="3">
        <f t="shared" si="20"/>
        <v>0</v>
      </c>
    </row>
    <row r="58" spans="1:29" ht="12.75">
      <c r="A58" s="10">
        <f t="shared" si="6"/>
        <v>0.274981046247157</v>
      </c>
      <c r="B58" s="3">
        <f t="shared" si="0"/>
        <v>30</v>
      </c>
      <c r="C58" s="9">
        <f t="shared" si="7"/>
        <v>-0.00010655879042375449</v>
      </c>
      <c r="D58" s="10">
        <f t="shared" si="8"/>
        <v>30.067347577824734</v>
      </c>
      <c r="E58" s="9">
        <f t="shared" si="9"/>
        <v>-0.00010655879052008428</v>
      </c>
      <c r="F58" s="10">
        <f t="shared" si="10"/>
        <v>30.13469515745257</v>
      </c>
      <c r="G58" s="9">
        <f t="shared" si="11"/>
        <v>-0.00010655879080907418</v>
      </c>
      <c r="H58" s="10">
        <f t="shared" si="12"/>
        <v>67.89458725858827</v>
      </c>
      <c r="I58" s="9">
        <f t="shared" si="13"/>
        <v>6.289295583964528E-09</v>
      </c>
      <c r="J58" s="3">
        <f t="shared" si="14"/>
        <v>67.89455711893896</v>
      </c>
      <c r="K58" s="1">
        <f>0</f>
        <v>0</v>
      </c>
      <c r="L58" s="10">
        <f t="shared" si="15"/>
        <v>0.274981046247157</v>
      </c>
      <c r="N58" s="9">
        <f t="shared" si="1"/>
        <v>-0.00010646979617969754</v>
      </c>
      <c r="O58" s="9">
        <f t="shared" si="2"/>
        <v>-0.00010646979637456913</v>
      </c>
      <c r="P58" s="9">
        <f t="shared" si="3"/>
        <v>-0.00010646979676431265</v>
      </c>
      <c r="Q58" s="9">
        <f t="shared" si="4"/>
        <v>3.181748920828255E-09</v>
      </c>
      <c r="S58" s="10">
        <f t="shared" si="21"/>
        <v>0.03681374666464151</v>
      </c>
      <c r="T58" s="10">
        <f t="shared" si="21"/>
        <v>0.036813746655298844</v>
      </c>
      <c r="U58" s="10">
        <f t="shared" si="21"/>
        <v>0.036813746627270744</v>
      </c>
      <c r="V58" s="10">
        <f t="shared" si="21"/>
        <v>200.26924497506707</v>
      </c>
      <c r="W58" s="3">
        <f>0</f>
        <v>0</v>
      </c>
      <c r="Y58" s="3">
        <f t="shared" si="16"/>
        <v>-5414.433067378459</v>
      </c>
      <c r="Z58" s="3">
        <f t="shared" si="17"/>
        <v>-5414.433072273139</v>
      </c>
      <c r="AA58" s="3">
        <f t="shared" si="18"/>
        <v>-5414.433086957207</v>
      </c>
      <c r="AB58" s="3">
        <f t="shared" si="19"/>
        <v>0.31956978720306156</v>
      </c>
      <c r="AC58" s="3">
        <f t="shared" si="20"/>
        <v>0</v>
      </c>
    </row>
    <row r="59" spans="1:29" ht="12.75">
      <c r="A59" s="10">
        <f t="shared" si="6"/>
        <v>0.28203184230477646</v>
      </c>
      <c r="B59" s="3">
        <f t="shared" si="0"/>
        <v>30</v>
      </c>
      <c r="C59" s="9">
        <f t="shared" si="7"/>
        <v>-0.00010638095563372604</v>
      </c>
      <c r="D59" s="10">
        <f t="shared" si="8"/>
        <v>30.067347646811314</v>
      </c>
      <c r="E59" s="9">
        <f t="shared" si="9"/>
        <v>-0.00010638095573226593</v>
      </c>
      <c r="F59" s="10">
        <f t="shared" si="10"/>
        <v>30.13469529542584</v>
      </c>
      <c r="G59" s="9">
        <f t="shared" si="11"/>
        <v>-0.0001063809560278854</v>
      </c>
      <c r="H59" s="10">
        <f t="shared" si="12"/>
        <v>30.202042947646394</v>
      </c>
      <c r="I59" s="9">
        <f t="shared" si="13"/>
        <v>-0.00010638095652058416</v>
      </c>
      <c r="J59" s="3">
        <f t="shared" si="14"/>
        <v>67.89680986351058</v>
      </c>
      <c r="K59" s="1">
        <f>0</f>
        <v>0</v>
      </c>
      <c r="L59" s="10">
        <f t="shared" si="15"/>
        <v>0.28203184230477646</v>
      </c>
      <c r="N59" s="9">
        <f t="shared" si="1"/>
        <v>-0.0001062922686188495</v>
      </c>
      <c r="O59" s="9">
        <f t="shared" si="2"/>
        <v>-0.00010629226881813346</v>
      </c>
      <c r="P59" s="9">
        <f t="shared" si="3"/>
        <v>-0.00010629226921670055</v>
      </c>
      <c r="Q59" s="9">
        <f t="shared" si="4"/>
        <v>-0.00010629226981455102</v>
      </c>
      <c r="S59" s="10">
        <f t="shared" si="21"/>
        <v>0.03683100872193009</v>
      </c>
      <c r="T59" s="10">
        <f t="shared" si="21"/>
        <v>0.036831008712356984</v>
      </c>
      <c r="U59" s="10">
        <f t="shared" si="21"/>
        <v>0.036831008683637693</v>
      </c>
      <c r="V59" s="10">
        <f t="shared" si="21"/>
        <v>0.03683100863577228</v>
      </c>
      <c r="W59" s="3">
        <f>0</f>
        <v>0</v>
      </c>
      <c r="Y59" s="3">
        <f t="shared" si="16"/>
        <v>-5405.396979751795</v>
      </c>
      <c r="Z59" s="3">
        <f t="shared" si="17"/>
        <v>-5405.396984758774</v>
      </c>
      <c r="AA59" s="3">
        <f t="shared" si="18"/>
        <v>-5405.396999779701</v>
      </c>
      <c r="AB59" s="3">
        <f t="shared" si="19"/>
        <v>-5405.3970248145615</v>
      </c>
      <c r="AC59" s="3">
        <f t="shared" si="20"/>
        <v>0</v>
      </c>
    </row>
    <row r="60" spans="1:29" ht="12.75">
      <c r="A60" s="10">
        <f t="shared" si="6"/>
        <v>0.2890826383623959</v>
      </c>
      <c r="B60" s="3">
        <f t="shared" si="0"/>
        <v>30</v>
      </c>
      <c r="C60" s="9">
        <f t="shared" si="7"/>
        <v>-0.00010620373477145628</v>
      </c>
      <c r="D60" s="10">
        <f t="shared" si="8"/>
        <v>30.067347717359915</v>
      </c>
      <c r="E60" s="9">
        <f t="shared" si="9"/>
        <v>-0.00010620373487219844</v>
      </c>
      <c r="F60" s="10">
        <f t="shared" si="10"/>
        <v>30.13469543652274</v>
      </c>
      <c r="G60" s="9">
        <f t="shared" si="11"/>
        <v>-0.0001062037351744243</v>
      </c>
      <c r="H60" s="10">
        <f t="shared" si="12"/>
        <v>30.202043159291694</v>
      </c>
      <c r="I60" s="9">
        <f t="shared" si="13"/>
        <v>-0.0001062037356781336</v>
      </c>
      <c r="J60" s="3">
        <f t="shared" si="14"/>
        <v>-7.36033323214533</v>
      </c>
      <c r="K60" s="1">
        <f>0</f>
        <v>0</v>
      </c>
      <c r="L60" s="10">
        <f t="shared" si="15"/>
        <v>0.2890826383623959</v>
      </c>
      <c r="N60" s="9">
        <f t="shared" si="1"/>
        <v>-0.00010611535392767263</v>
      </c>
      <c r="O60" s="9">
        <f t="shared" si="2"/>
        <v>-0.00010611535413135287</v>
      </c>
      <c r="P60" s="9">
        <f t="shared" si="3"/>
        <v>-0.00010611535453871337</v>
      </c>
      <c r="Q60" s="9">
        <f t="shared" si="4"/>
        <v>-3.3286917282941245E-09</v>
      </c>
      <c r="S60" s="10">
        <f t="shared" si="21"/>
        <v>0.03684824002778409</v>
      </c>
      <c r="T60" s="10">
        <f t="shared" si="21"/>
        <v>0.03684824001798069</v>
      </c>
      <c r="U60" s="10">
        <f t="shared" si="21"/>
        <v>0.03684823998857054</v>
      </c>
      <c r="V60" s="10">
        <f t="shared" si="21"/>
        <v>0.03684823993955366</v>
      </c>
      <c r="W60" s="3">
        <f>0</f>
        <v>0</v>
      </c>
      <c r="Y60" s="3">
        <f t="shared" si="16"/>
        <v>-5396.392086836937</v>
      </c>
      <c r="Z60" s="3">
        <f t="shared" si="17"/>
        <v>-5396.392091955817</v>
      </c>
      <c r="AA60" s="3">
        <f t="shared" si="18"/>
        <v>-5396.392107312426</v>
      </c>
      <c r="AB60" s="3">
        <f t="shared" si="19"/>
        <v>-5396.392132906752</v>
      </c>
      <c r="AC60" s="3">
        <f t="shared" si="20"/>
        <v>0</v>
      </c>
    </row>
    <row r="61" spans="1:29" ht="12.75">
      <c r="A61" s="10">
        <f t="shared" si="6"/>
        <v>0.29613343442001533</v>
      </c>
      <c r="B61" s="3">
        <f t="shared" si="0"/>
        <v>30</v>
      </c>
      <c r="C61" s="9">
        <f t="shared" si="7"/>
        <v>-0.00010602712572259753</v>
      </c>
      <c r="D61" s="10">
        <f t="shared" si="8"/>
        <v>30.067347789464833</v>
      </c>
      <c r="E61" s="9">
        <f t="shared" si="9"/>
        <v>-0.00010602712582553369</v>
      </c>
      <c r="F61" s="10">
        <f t="shared" si="10"/>
        <v>30.134695580732604</v>
      </c>
      <c r="G61" s="9">
        <f t="shared" si="11"/>
        <v>-0.00010602712613434291</v>
      </c>
      <c r="H61" s="10">
        <f t="shared" si="12"/>
        <v>-7.362720145082119</v>
      </c>
      <c r="I61" s="9">
        <f t="shared" si="13"/>
        <v>-6.7309221904741E-09</v>
      </c>
      <c r="J61" s="3">
        <f t="shared" si="14"/>
        <v>-7.362690015288215</v>
      </c>
      <c r="K61" s="1">
        <f>0</f>
        <v>0</v>
      </c>
      <c r="L61" s="10">
        <f t="shared" si="15"/>
        <v>0.29613343442001533</v>
      </c>
      <c r="N61" s="9">
        <f t="shared" si="1"/>
        <v>-0.00010593904999546255</v>
      </c>
      <c r="O61" s="9">
        <f t="shared" si="2"/>
        <v>-0.00010593905020352392</v>
      </c>
      <c r="P61" s="9">
        <f t="shared" si="3"/>
        <v>-1.0206498279754328E-08</v>
      </c>
      <c r="Q61" s="9">
        <f t="shared" si="4"/>
        <v>-3.402166959401172E-09</v>
      </c>
      <c r="S61" s="10">
        <f t="shared" si="21"/>
        <v>0.036865440450737294</v>
      </c>
      <c r="T61" s="10">
        <f t="shared" si="21"/>
        <v>0.03686544044070375</v>
      </c>
      <c r="U61" s="10">
        <f t="shared" si="21"/>
        <v>0.03686544041060306</v>
      </c>
      <c r="V61" s="10">
        <f t="shared" si="21"/>
        <v>187.12925842586242</v>
      </c>
      <c r="W61" s="3">
        <f>0</f>
        <v>0</v>
      </c>
      <c r="Y61" s="3">
        <f t="shared" si="16"/>
        <v>-5387.418281200289</v>
      </c>
      <c r="Z61" s="3">
        <f t="shared" si="17"/>
        <v>-5387.41828643065</v>
      </c>
      <c r="AA61" s="3">
        <f t="shared" si="18"/>
        <v>-5387.418302121771</v>
      </c>
      <c r="AB61" s="3">
        <f t="shared" si="19"/>
        <v>-0.3420095849167048</v>
      </c>
      <c r="AC61" s="3">
        <f t="shared" si="20"/>
        <v>0</v>
      </c>
    </row>
    <row r="62" spans="1:29" ht="12.75">
      <c r="A62" s="10">
        <f t="shared" si="6"/>
        <v>0.30318423047763476</v>
      </c>
      <c r="B62" s="3">
        <f t="shared" si="0"/>
        <v>30</v>
      </c>
      <c r="C62" s="9">
        <f t="shared" si="7"/>
        <v>-0.00010585112638008241</v>
      </c>
      <c r="D62" s="10">
        <f t="shared" si="8"/>
        <v>30.06734786312073</v>
      </c>
      <c r="E62" s="9">
        <f t="shared" si="9"/>
        <v>-0.00010585112648520575</v>
      </c>
      <c r="F62" s="10">
        <f t="shared" si="10"/>
        <v>-7.365219335900433</v>
      </c>
      <c r="G62" s="9">
        <f t="shared" si="11"/>
        <v>-1.375522727868537E-08</v>
      </c>
      <c r="H62" s="10">
        <f t="shared" si="12"/>
        <v>-7.365128949300619</v>
      </c>
      <c r="I62" s="9">
        <f t="shared" si="13"/>
        <v>-6.87761626472764E-09</v>
      </c>
      <c r="J62" s="3">
        <f t="shared" si="14"/>
        <v>-7.365098820426591</v>
      </c>
      <c r="K62" s="1">
        <f>0</f>
        <v>0</v>
      </c>
      <c r="L62" s="10">
        <f t="shared" si="15"/>
        <v>0.30318423047763476</v>
      </c>
      <c r="N62" s="9">
        <f t="shared" si="1"/>
        <v>-0.00010576335471878409</v>
      </c>
      <c r="O62" s="9">
        <f t="shared" si="2"/>
        <v>-1.7376916857609243E-08</v>
      </c>
      <c r="P62" s="9">
        <f t="shared" si="3"/>
        <v>-1.0426155419580626E-08</v>
      </c>
      <c r="Q62" s="9">
        <f t="shared" si="4"/>
        <v>-3.4753860239519546E-09</v>
      </c>
      <c r="S62" s="10">
        <f t="shared" si="21"/>
        <v>0.03688260985939648</v>
      </c>
      <c r="T62" s="10">
        <f t="shared" si="21"/>
        <v>0.03688260984913285</v>
      </c>
      <c r="U62" s="10">
        <f t="shared" si="21"/>
        <v>91.56900518665798</v>
      </c>
      <c r="V62" s="10">
        <f t="shared" si="21"/>
        <v>183.1379404642431</v>
      </c>
      <c r="W62" s="3">
        <f>0</f>
        <v>0</v>
      </c>
      <c r="Y62" s="3">
        <f t="shared" si="16"/>
        <v>-5378.47545577818</v>
      </c>
      <c r="Z62" s="3">
        <f t="shared" si="17"/>
        <v>-5378.475461119675</v>
      </c>
      <c r="AA62" s="3">
        <f t="shared" si="18"/>
        <v>-0.698926453001644</v>
      </c>
      <c r="AB62" s="3">
        <f t="shared" si="19"/>
        <v>-0.34946335990108923</v>
      </c>
      <c r="AC62" s="3">
        <f t="shared" si="20"/>
        <v>0</v>
      </c>
    </row>
    <row r="63" spans="1:29" ht="12.75">
      <c r="A63" s="10">
        <f t="shared" si="6"/>
        <v>0.3102350265352542</v>
      </c>
      <c r="B63" s="3">
        <f t="shared" si="0"/>
        <v>30</v>
      </c>
      <c r="C63" s="9">
        <f t="shared" si="7"/>
        <v>-0.00010567573464410174</v>
      </c>
      <c r="D63" s="10">
        <f t="shared" si="8"/>
        <v>-7.36783061746994</v>
      </c>
      <c r="E63" s="9">
        <f t="shared" si="9"/>
        <v>-2.1071375073569292E-08</v>
      </c>
      <c r="F63" s="10">
        <f t="shared" si="10"/>
        <v>-7.367679977907035</v>
      </c>
      <c r="G63" s="9">
        <f t="shared" si="11"/>
        <v>-1.4047592314844087E-08</v>
      </c>
      <c r="H63" s="10">
        <f t="shared" si="12"/>
        <v>-7.3675895941242935</v>
      </c>
      <c r="I63" s="9">
        <f t="shared" si="13"/>
        <v>-7.023798836926227E-09</v>
      </c>
      <c r="J63" s="3">
        <f t="shared" si="14"/>
        <v>-7.367559466189199</v>
      </c>
      <c r="K63" s="1">
        <f>0</f>
        <v>0</v>
      </c>
      <c r="L63" s="10">
        <f t="shared" si="15"/>
        <v>0.3102350265352542</v>
      </c>
      <c r="N63" s="9">
        <f t="shared" si="1"/>
        <v>-2.4838410370977378E-08</v>
      </c>
      <c r="O63" s="9">
        <f t="shared" si="2"/>
        <v>-1.7741735227576867E-08</v>
      </c>
      <c r="P63" s="9">
        <f t="shared" si="3"/>
        <v>-1.0645046550152538E-08</v>
      </c>
      <c r="Q63" s="9">
        <f t="shared" si="4"/>
        <v>-3.5483497522794405E-09</v>
      </c>
      <c r="S63" s="10">
        <f t="shared" si="21"/>
        <v>0.03689974812244595</v>
      </c>
      <c r="T63" s="10">
        <f t="shared" si="21"/>
        <v>59.77552360147153</v>
      </c>
      <c r="U63" s="10">
        <f t="shared" si="21"/>
        <v>89.66322838787333</v>
      </c>
      <c r="V63" s="10">
        <f t="shared" si="21"/>
        <v>179.3263883646202</v>
      </c>
      <c r="W63" s="3">
        <f>0</f>
        <v>0</v>
      </c>
      <c r="Y63" s="3">
        <f t="shared" si="16"/>
        <v>-5369.563503875741</v>
      </c>
      <c r="Z63" s="3">
        <f t="shared" si="17"/>
        <v>-1.0706723445317423</v>
      </c>
      <c r="AA63" s="3">
        <f t="shared" si="18"/>
        <v>-0.7137820168948521</v>
      </c>
      <c r="AB63" s="3">
        <f t="shared" si="19"/>
        <v>-0.35689114459758314</v>
      </c>
      <c r="AC63" s="3">
        <f t="shared" si="20"/>
        <v>0</v>
      </c>
    </row>
    <row r="64" spans="1:29" ht="12.75">
      <c r="A64" s="10">
        <f t="shared" si="6"/>
        <v>0.31728582259287363</v>
      </c>
      <c r="B64" s="3">
        <f t="shared" si="0"/>
        <v>30</v>
      </c>
      <c r="C64" s="9">
        <f t="shared" si="7"/>
        <v>0.00010544359275891765</v>
      </c>
      <c r="D64" s="10">
        <f t="shared" si="8"/>
        <v>-7.370342914449311</v>
      </c>
      <c r="E64" s="9">
        <f t="shared" si="9"/>
        <v>-2.1508392821660332E-08</v>
      </c>
      <c r="F64" s="10">
        <f t="shared" si="10"/>
        <v>-7.370192279677588</v>
      </c>
      <c r="G64" s="9">
        <f t="shared" si="11"/>
        <v>-1.4338937660513994E-08</v>
      </c>
      <c r="H64" s="10">
        <f t="shared" si="12"/>
        <v>-7.370101898769569</v>
      </c>
      <c r="I64" s="9">
        <f t="shared" si="13"/>
        <v>-7.169471564272977E-09</v>
      </c>
      <c r="J64" s="3">
        <f t="shared" si="14"/>
        <v>-7.37007177179267</v>
      </c>
      <c r="K64" s="1">
        <f>0</f>
        <v>0</v>
      </c>
      <c r="L64" s="10">
        <f t="shared" si="15"/>
        <v>0.31728582259287363</v>
      </c>
      <c r="N64" s="9">
        <f t="shared" si="1"/>
        <v>0.00010535584493241719</v>
      </c>
      <c r="O64" s="9">
        <f t="shared" si="2"/>
        <v>-1.8105281051195706E-08</v>
      </c>
      <c r="P64" s="9">
        <f t="shared" si="3"/>
        <v>-1.0863174152497403E-08</v>
      </c>
      <c r="Q64" s="9">
        <f t="shared" si="4"/>
        <v>-3.6210589712646186E-09</v>
      </c>
      <c r="S64" s="10">
        <f t="shared" si="21"/>
        <v>0.03692247478293517</v>
      </c>
      <c r="T64" s="10">
        <f t="shared" si="21"/>
        <v>58.560976102182295</v>
      </c>
      <c r="U64" s="10">
        <f t="shared" si="21"/>
        <v>87.84140832790605</v>
      </c>
      <c r="V64" s="10">
        <f t="shared" si="21"/>
        <v>175.68274966068938</v>
      </c>
      <c r="W64" s="3">
        <f>0</f>
        <v>0</v>
      </c>
      <c r="Y64" s="3">
        <f t="shared" si="16"/>
        <v>5357.767980536315</v>
      </c>
      <c r="Z64" s="3">
        <f t="shared" si="17"/>
        <v>-1.0928779583237689</v>
      </c>
      <c r="AA64" s="3">
        <f t="shared" si="18"/>
        <v>-0.7285857685829935</v>
      </c>
      <c r="AB64" s="3">
        <f t="shared" si="19"/>
        <v>-0.3642930232114907</v>
      </c>
      <c r="AC64" s="3">
        <f t="shared" si="20"/>
        <v>0</v>
      </c>
    </row>
    <row r="65" spans="1:29" ht="12.75">
      <c r="A65" s="10">
        <f t="shared" si="6"/>
        <v>0.32433661865049307</v>
      </c>
      <c r="B65" s="3">
        <f t="shared" si="0"/>
        <v>30</v>
      </c>
      <c r="C65" s="9">
        <f t="shared" si="7"/>
        <v>0.00010526824865136871</v>
      </c>
      <c r="D65" s="10">
        <f t="shared" si="8"/>
        <v>29.933133921661593</v>
      </c>
      <c r="E65" s="9">
        <f t="shared" si="9"/>
        <v>0.00010526824878530916</v>
      </c>
      <c r="F65" s="10">
        <f t="shared" si="10"/>
        <v>-7.3727560610143685</v>
      </c>
      <c r="G65" s="9">
        <f t="shared" si="11"/>
        <v>-1.4629266619245166E-08</v>
      </c>
      <c r="H65" s="10">
        <f t="shared" si="12"/>
        <v>-7.372665683038455</v>
      </c>
      <c r="I65" s="9">
        <f t="shared" si="13"/>
        <v>-7.314636097475542E-09</v>
      </c>
      <c r="J65" s="3">
        <f t="shared" si="14"/>
        <v>-7.372635557039082</v>
      </c>
      <c r="K65" s="1">
        <f>0</f>
        <v>0</v>
      </c>
      <c r="L65" s="10">
        <f t="shared" si="15"/>
        <v>0.32433661865049307</v>
      </c>
      <c r="N65" s="9">
        <f t="shared" si="1"/>
        <v>0.00010518080378786941</v>
      </c>
      <c r="O65" s="9">
        <f t="shared" si="2"/>
        <v>0.00010518080405833869</v>
      </c>
      <c r="P65" s="9">
        <f t="shared" si="3"/>
        <v>-1.1080540699843207E-08</v>
      </c>
      <c r="Q65" s="9">
        <f t="shared" si="4"/>
        <v>-3.6935145047381197E-09</v>
      </c>
      <c r="S65" s="10">
        <f t="shared" si="21"/>
        <v>0.03693967343973753</v>
      </c>
      <c r="T65" s="10">
        <f t="shared" si="21"/>
        <v>0.03693967342658928</v>
      </c>
      <c r="U65" s="10">
        <f t="shared" si="21"/>
        <v>86.09812855339088</v>
      </c>
      <c r="V65" s="10">
        <f t="shared" si="21"/>
        <v>172.19619147701715</v>
      </c>
      <c r="W65" s="3">
        <f>0</f>
        <v>0</v>
      </c>
      <c r="Y65" s="3">
        <f t="shared" si="16"/>
        <v>5348.85844871536</v>
      </c>
      <c r="Z65" s="3">
        <f t="shared" si="17"/>
        <v>5348.858455521102</v>
      </c>
      <c r="AA65" s="3">
        <f t="shared" si="18"/>
        <v>-0.7433378759250564</v>
      </c>
      <c r="AB65" s="3">
        <f t="shared" si="19"/>
        <v>-0.3716690796180705</v>
      </c>
      <c r="AC65" s="3">
        <f t="shared" si="20"/>
        <v>0</v>
      </c>
    </row>
    <row r="66" spans="1:29" ht="12.75">
      <c r="A66" s="10">
        <f t="shared" si="6"/>
        <v>0.3313874147081125</v>
      </c>
      <c r="B66" s="3">
        <f t="shared" si="0"/>
        <v>30</v>
      </c>
      <c r="C66" s="9">
        <f t="shared" si="7"/>
        <v>0.00010509350994658782</v>
      </c>
      <c r="D66" s="10">
        <f t="shared" si="8"/>
        <v>29.93313382591264</v>
      </c>
      <c r="E66" s="9">
        <f t="shared" si="9"/>
        <v>0.00010509351008311442</v>
      </c>
      <c r="F66" s="10">
        <f t="shared" si="10"/>
        <v>29.866267649663</v>
      </c>
      <c r="G66" s="9">
        <f t="shared" si="11"/>
        <v>0.00010509351049269485</v>
      </c>
      <c r="H66" s="10">
        <f t="shared" si="12"/>
        <v>-7.375280767316861</v>
      </c>
      <c r="I66" s="9">
        <f t="shared" si="13"/>
        <v>-7.459294082888651E-09</v>
      </c>
      <c r="J66" s="3">
        <f t="shared" si="14"/>
        <v>-7.375250642313805</v>
      </c>
      <c r="K66" s="1">
        <f>0</f>
        <v>0</v>
      </c>
      <c r="L66" s="10">
        <f t="shared" si="15"/>
        <v>0.3313874147081125</v>
      </c>
      <c r="N66" s="9">
        <f t="shared" si="1"/>
        <v>0.0001050063670031088</v>
      </c>
      <c r="O66" s="9">
        <f t="shared" si="2"/>
        <v>0.00010500636727874204</v>
      </c>
      <c r="P66" s="9">
        <f t="shared" si="3"/>
        <v>0.00010500636783000882</v>
      </c>
      <c r="Q66" s="9">
        <f t="shared" si="4"/>
        <v>-3.7657171752189365E-09</v>
      </c>
      <c r="S66" s="10">
        <f t="shared" si="21"/>
        <v>0.036956840478050756</v>
      </c>
      <c r="T66" s="10">
        <f t="shared" si="21"/>
        <v>0.036956840464626994</v>
      </c>
      <c r="U66" s="10">
        <f t="shared" si="21"/>
        <v>0.03695684042435572</v>
      </c>
      <c r="V66" s="10">
        <f t="shared" si="21"/>
        <v>168.8567931535193</v>
      </c>
      <c r="W66" s="3">
        <f>0</f>
        <v>0</v>
      </c>
      <c r="Y66" s="3">
        <f t="shared" si="16"/>
        <v>5339.979678436962</v>
      </c>
      <c r="Z66" s="3">
        <f t="shared" si="17"/>
        <v>5339.97968537411</v>
      </c>
      <c r="AA66" s="3">
        <f t="shared" si="18"/>
        <v>5339.979706185587</v>
      </c>
      <c r="AB66" s="3">
        <f t="shared" si="19"/>
        <v>-0.3790193974714016</v>
      </c>
      <c r="AC66" s="3">
        <f t="shared" si="20"/>
        <v>0</v>
      </c>
    </row>
    <row r="67" spans="1:29" ht="12.75">
      <c r="A67" s="10">
        <f t="shared" si="6"/>
        <v>0.33843821076573194</v>
      </c>
      <c r="B67" s="3">
        <f t="shared" si="0"/>
        <v>30</v>
      </c>
      <c r="C67" s="9">
        <f t="shared" si="7"/>
        <v>0.00010491937456041452</v>
      </c>
      <c r="D67" s="10">
        <f t="shared" si="8"/>
        <v>29.933133728335584</v>
      </c>
      <c r="E67" s="9">
        <f t="shared" si="9"/>
        <v>0.00010491937469951896</v>
      </c>
      <c r="F67" s="10">
        <f t="shared" si="10"/>
        <v>29.866267454508822</v>
      </c>
      <c r="G67" s="9">
        <f t="shared" si="11"/>
        <v>0.00010491937511683191</v>
      </c>
      <c r="H67" s="10">
        <f t="shared" si="12"/>
        <v>29.799401176357776</v>
      </c>
      <c r="I67" s="9">
        <f t="shared" si="13"/>
        <v>0.00010491937581235292</v>
      </c>
      <c r="J67" s="3">
        <f t="shared" si="14"/>
        <v>-7.377916848584569</v>
      </c>
      <c r="K67" s="1">
        <f>0</f>
        <v>0</v>
      </c>
      <c r="L67" s="10">
        <f t="shared" si="15"/>
        <v>0.33843821076573194</v>
      </c>
      <c r="N67" s="9">
        <f t="shared" si="1"/>
        <v>0.00010483253249756605</v>
      </c>
      <c r="O67" s="9">
        <f t="shared" si="2"/>
        <v>0.0001048325327783457</v>
      </c>
      <c r="P67" s="9">
        <f t="shared" si="3"/>
        <v>0.000104832533339904</v>
      </c>
      <c r="Q67" s="9">
        <f t="shared" si="4"/>
        <v>0.00010483253418224103</v>
      </c>
      <c r="S67" s="10">
        <f t="shared" si="21"/>
        <v>0.03697397576278155</v>
      </c>
      <c r="T67" s="10">
        <f t="shared" si="21"/>
        <v>0.03697397574908243</v>
      </c>
      <c r="U67" s="10">
        <f t="shared" si="21"/>
        <v>0.03697397570798509</v>
      </c>
      <c r="V67" s="10">
        <f t="shared" si="21"/>
        <v>0.03697397563948959</v>
      </c>
      <c r="W67" s="3">
        <f>0</f>
        <v>0</v>
      </c>
      <c r="Y67" s="3">
        <f t="shared" si="16"/>
        <v>5331.1315638013875</v>
      </c>
      <c r="Z67" s="3">
        <f t="shared" si="17"/>
        <v>5331.131570869521</v>
      </c>
      <c r="AA67" s="3">
        <f t="shared" si="18"/>
        <v>5331.131592073901</v>
      </c>
      <c r="AB67" s="3">
        <f t="shared" si="19"/>
        <v>5331.131627414504</v>
      </c>
      <c r="AC67" s="3">
        <f t="shared" si="20"/>
        <v>0</v>
      </c>
    </row>
    <row r="68" spans="1:29" ht="12.75">
      <c r="A68" s="10">
        <f t="shared" si="6"/>
        <v>0.3454890068233514</v>
      </c>
      <c r="B68" s="3">
        <f t="shared" si="0"/>
        <v>30</v>
      </c>
      <c r="C68" s="9">
        <f t="shared" si="7"/>
        <v>0.0001047458404158645</v>
      </c>
      <c r="D68" s="10">
        <f t="shared" si="8"/>
        <v>29.93313362893666</v>
      </c>
      <c r="E68" s="9">
        <f t="shared" si="9"/>
        <v>0.00010474584055753753</v>
      </c>
      <c r="F68" s="10">
        <f t="shared" si="10"/>
        <v>29.866267255711335</v>
      </c>
      <c r="G68" s="9">
        <f t="shared" si="11"/>
        <v>0.00010474584098255583</v>
      </c>
      <c r="H68" s="10">
        <f t="shared" si="12"/>
        <v>29.799400878161684</v>
      </c>
      <c r="I68" s="9">
        <f t="shared" si="13"/>
        <v>0.00010474584169091907</v>
      </c>
      <c r="J68" s="3">
        <f t="shared" si="14"/>
        <v>66.84570298565029</v>
      </c>
      <c r="K68" s="1">
        <f>0</f>
        <v>0</v>
      </c>
      <c r="L68" s="10">
        <f t="shared" si="15"/>
        <v>0.3454890068233514</v>
      </c>
      <c r="N68" s="9">
        <f t="shared" si="1"/>
        <v>0.00010465929819783469</v>
      </c>
      <c r="O68" s="9">
        <f t="shared" si="2"/>
        <v>0.00010465929848374193</v>
      </c>
      <c r="P68" s="9">
        <f t="shared" si="3"/>
        <v>0.00010465929905555632</v>
      </c>
      <c r="Q68" s="9">
        <f t="shared" si="4"/>
        <v>3.908223573349536E-09</v>
      </c>
      <c r="S68" s="10">
        <f t="shared" si="21"/>
        <v>0.03699107915891505</v>
      </c>
      <c r="T68" s="10">
        <f t="shared" si="21"/>
        <v>0.03699107914494074</v>
      </c>
      <c r="U68" s="10">
        <f t="shared" si="21"/>
        <v>0.03699107910301798</v>
      </c>
      <c r="V68" s="10">
        <f t="shared" si="21"/>
        <v>0.03699107903314674</v>
      </c>
      <c r="W68" s="3">
        <f>0</f>
        <v>0</v>
      </c>
      <c r="Y68" s="3">
        <f t="shared" si="16"/>
        <v>5322.3139992735405</v>
      </c>
      <c r="Z68" s="3">
        <f t="shared" si="17"/>
        <v>5322.314006472187</v>
      </c>
      <c r="AA68" s="3">
        <f t="shared" si="18"/>
        <v>5322.314028068088</v>
      </c>
      <c r="AB68" s="3">
        <f t="shared" si="19"/>
        <v>5322.314064061227</v>
      </c>
      <c r="AC68" s="3">
        <f t="shared" si="20"/>
        <v>0</v>
      </c>
    </row>
    <row r="69" spans="1:29" ht="12.75">
      <c r="A69" s="10">
        <f t="shared" si="6"/>
        <v>0.3525398028809708</v>
      </c>
      <c r="B69" s="3">
        <f t="shared" si="0"/>
        <v>30</v>
      </c>
      <c r="C69" s="9">
        <f t="shared" si="7"/>
        <v>0.00010457290544310289</v>
      </c>
      <c r="D69" s="10">
        <f t="shared" si="8"/>
        <v>29.933133527722518</v>
      </c>
      <c r="E69" s="9">
        <f t="shared" si="9"/>
        <v>0.00010457290558733489</v>
      </c>
      <c r="F69" s="10">
        <f t="shared" si="10"/>
        <v>29.866267053283075</v>
      </c>
      <c r="G69" s="9">
        <f t="shared" si="11"/>
        <v>0.00010457290602003157</v>
      </c>
      <c r="H69" s="10">
        <f t="shared" si="12"/>
        <v>66.84850020267406</v>
      </c>
      <c r="I69" s="9">
        <f t="shared" si="13"/>
        <v>7.887937425424525E-09</v>
      </c>
      <c r="J69" s="3">
        <f t="shared" si="14"/>
        <v>66.84847008942202</v>
      </c>
      <c r="K69" s="1">
        <f>0</f>
        <v>0</v>
      </c>
      <c r="L69" s="10">
        <f t="shared" si="15"/>
        <v>0.3525398028809708</v>
      </c>
      <c r="N69" s="9">
        <f t="shared" si="1"/>
        <v>0.00010448666203764502</v>
      </c>
      <c r="O69" s="9">
        <f t="shared" si="2"/>
        <v>0.00010448666232866204</v>
      </c>
      <c r="P69" s="9">
        <f t="shared" si="3"/>
        <v>1.1938953327124811E-08</v>
      </c>
      <c r="Q69" s="9">
        <f t="shared" si="4"/>
        <v>3.979652118194504E-09</v>
      </c>
      <c r="S69" s="10">
        <f t="shared" si="21"/>
        <v>0.037008150531519936</v>
      </c>
      <c r="T69" s="10">
        <f t="shared" si="21"/>
        <v>0.03700815051727078</v>
      </c>
      <c r="U69" s="10">
        <f t="shared" si="21"/>
        <v>0.037008150474523174</v>
      </c>
      <c r="V69" s="10">
        <f t="shared" si="21"/>
        <v>159.68084051551804</v>
      </c>
      <c r="W69" s="3">
        <f>0</f>
        <v>0</v>
      </c>
      <c r="Y69" s="3">
        <f t="shared" si="16"/>
        <v>5313.5268796815935</v>
      </c>
      <c r="Z69" s="3">
        <f t="shared" si="17"/>
        <v>5313.526887010266</v>
      </c>
      <c r="AA69" s="3">
        <f t="shared" si="18"/>
        <v>5313.526908996319</v>
      </c>
      <c r="AB69" s="3">
        <f t="shared" si="19"/>
        <v>0.4007994934982846</v>
      </c>
      <c r="AC69" s="3">
        <f t="shared" si="20"/>
        <v>0</v>
      </c>
    </row>
    <row r="70" spans="1:29" ht="12.75">
      <c r="A70" s="10">
        <f t="shared" si="6"/>
        <v>0.35959059893859024</v>
      </c>
      <c r="B70" s="3">
        <f t="shared" si="0"/>
        <v>30</v>
      </c>
      <c r="C70" s="9">
        <f t="shared" si="7"/>
        <v>0.00010440056757941895</v>
      </c>
      <c r="D70" s="10">
        <f t="shared" si="8"/>
        <v>29.933133424699456</v>
      </c>
      <c r="E70" s="9">
        <f t="shared" si="9"/>
        <v>0.00010440056772620179</v>
      </c>
      <c r="F70" s="10">
        <f t="shared" si="10"/>
        <v>66.85140821479162</v>
      </c>
      <c r="G70" s="9">
        <f t="shared" si="11"/>
        <v>1.6061083428821346E-08</v>
      </c>
      <c r="H70" s="10">
        <f t="shared" si="12"/>
        <v>66.85131787827298</v>
      </c>
      <c r="I70" s="9">
        <f t="shared" si="13"/>
        <v>8.030544767993023E-09</v>
      </c>
      <c r="J70" s="3">
        <f t="shared" si="14"/>
        <v>66.8512877660927</v>
      </c>
      <c r="K70" s="1">
        <f>0</f>
        <v>0</v>
      </c>
      <c r="L70" s="10">
        <f t="shared" si="15"/>
        <v>0.35959059893859024</v>
      </c>
      <c r="N70" s="9">
        <f t="shared" si="1"/>
        <v>0.00010431462195784054</v>
      </c>
      <c r="O70" s="9">
        <f t="shared" si="2"/>
        <v>2.02541402587703E-08</v>
      </c>
      <c r="P70" s="9">
        <f t="shared" si="3"/>
        <v>1.215249031510544E-08</v>
      </c>
      <c r="Q70" s="9">
        <f t="shared" si="4"/>
        <v>4.050831131586113E-09</v>
      </c>
      <c r="S70" s="10">
        <f t="shared" si="21"/>
        <v>0.03702518974575358</v>
      </c>
      <c r="T70" s="10">
        <f t="shared" si="21"/>
        <v>0.037025189731229646</v>
      </c>
      <c r="U70" s="10">
        <f t="shared" si="21"/>
        <v>78.4226346626999</v>
      </c>
      <c r="V70" s="10">
        <f t="shared" si="21"/>
        <v>156.84520968561694</v>
      </c>
      <c r="W70" s="3">
        <f>0</f>
        <v>0</v>
      </c>
      <c r="Y70" s="3">
        <f t="shared" si="16"/>
        <v>5304.770100215715</v>
      </c>
      <c r="Z70" s="3">
        <f t="shared" si="17"/>
        <v>5304.7701076739995</v>
      </c>
      <c r="AA70" s="3">
        <f t="shared" si="18"/>
        <v>0.8160909190983897</v>
      </c>
      <c r="AB70" s="3">
        <f t="shared" si="19"/>
        <v>0.40804561470689876</v>
      </c>
      <c r="AC70" s="3">
        <f t="shared" si="20"/>
        <v>0</v>
      </c>
    </row>
    <row r="71" spans="1:29" ht="12.75">
      <c r="A71" s="10">
        <f t="shared" si="6"/>
        <v>0.3666413949962097</v>
      </c>
      <c r="B71" s="3">
        <f t="shared" si="0"/>
        <v>30</v>
      </c>
      <c r="C71" s="9">
        <f t="shared" si="7"/>
        <v>0.00010422882476920435</v>
      </c>
      <c r="D71" s="10">
        <f t="shared" si="8"/>
        <v>66.85442683866434</v>
      </c>
      <c r="E71" s="9">
        <f t="shared" si="9"/>
        <v>2.4517936721957406E-08</v>
      </c>
      <c r="F71" s="10">
        <f t="shared" si="10"/>
        <v>66.85427628332654</v>
      </c>
      <c r="G71" s="9">
        <f t="shared" si="11"/>
        <v>1.6345301502607558E-08</v>
      </c>
      <c r="H71" s="10">
        <f t="shared" si="12"/>
        <v>66.8541859500789</v>
      </c>
      <c r="I71" s="9">
        <f t="shared" si="13"/>
        <v>8.172653857427355E-09</v>
      </c>
      <c r="J71" s="3">
        <f t="shared" si="14"/>
        <v>66.85415583898886</v>
      </c>
      <c r="K71" s="1">
        <f>0</f>
        <v>0</v>
      </c>
      <c r="L71" s="10">
        <f t="shared" si="15"/>
        <v>0.3666413949962097</v>
      </c>
      <c r="N71" s="9">
        <f t="shared" si="1"/>
        <v>2.8852286100913402E-08</v>
      </c>
      <c r="O71" s="9">
        <f t="shared" si="2"/>
        <v>2.0608791449791898E-08</v>
      </c>
      <c r="P71" s="9">
        <f t="shared" si="3"/>
        <v>1.2365281135244067E-08</v>
      </c>
      <c r="Q71" s="9">
        <f t="shared" si="4"/>
        <v>4.121761422576157E-09</v>
      </c>
      <c r="S71" s="10">
        <f t="shared" si="21"/>
        <v>0.03704219666686669</v>
      </c>
      <c r="T71" s="10">
        <f t="shared" si="21"/>
        <v>51.37269470548836</v>
      </c>
      <c r="U71" s="10">
        <f t="shared" si="21"/>
        <v>77.05899324186</v>
      </c>
      <c r="V71" s="10">
        <f t="shared" si="21"/>
        <v>154.11792790917127</v>
      </c>
      <c r="W71" s="3">
        <f>0</f>
        <v>0</v>
      </c>
      <c r="Y71" s="3">
        <f t="shared" si="16"/>
        <v>5296.043556426953</v>
      </c>
      <c r="Z71" s="3">
        <f t="shared" si="17"/>
        <v>1.2457979937961599</v>
      </c>
      <c r="AA71" s="3">
        <f t="shared" si="18"/>
        <v>0.8305325220007405</v>
      </c>
      <c r="AB71" s="3">
        <f t="shared" si="19"/>
        <v>0.41526641882778303</v>
      </c>
      <c r="AC71" s="3">
        <f t="shared" si="20"/>
        <v>0</v>
      </c>
    </row>
    <row r="72" spans="1:29" ht="12.75">
      <c r="A72" s="10">
        <f t="shared" si="6"/>
        <v>0.3736921910538291</v>
      </c>
      <c r="B72" s="3">
        <f t="shared" si="0"/>
        <v>30</v>
      </c>
      <c r="C72" s="9">
        <f t="shared" si="7"/>
        <v>-0.00010399116095981878</v>
      </c>
      <c r="D72" s="10">
        <f t="shared" si="8"/>
        <v>66.85734512170434</v>
      </c>
      <c r="E72" s="9">
        <f t="shared" si="9"/>
        <v>2.4942773652991646E-08</v>
      </c>
      <c r="F72" s="10">
        <f t="shared" si="10"/>
        <v>66.85719457191158</v>
      </c>
      <c r="G72" s="9">
        <f t="shared" si="11"/>
        <v>1.662852629844174E-08</v>
      </c>
      <c r="H72" s="10">
        <f t="shared" si="12"/>
        <v>66.85710424199095</v>
      </c>
      <c r="I72" s="9">
        <f t="shared" si="13"/>
        <v>8.314266308353723E-09</v>
      </c>
      <c r="J72" s="3">
        <f t="shared" si="14"/>
        <v>66.85707413200984</v>
      </c>
      <c r="K72" s="1">
        <f>0</f>
        <v>0</v>
      </c>
      <c r="L72" s="10">
        <f t="shared" si="15"/>
        <v>0.3736921910538291</v>
      </c>
      <c r="N72" s="9">
        <f t="shared" si="1"/>
        <v>-0.00010390524287758336</v>
      </c>
      <c r="O72" s="9">
        <f t="shared" si="2"/>
        <v>2.096220305695723E-08</v>
      </c>
      <c r="P72" s="9">
        <f t="shared" si="3"/>
        <v>1.2577328204685136E-08</v>
      </c>
      <c r="Q72" s="9">
        <f t="shared" si="4"/>
        <v>4.192443796802709E-09</v>
      </c>
      <c r="S72" s="10">
        <f t="shared" si="21"/>
        <v>0.03706577503206924</v>
      </c>
      <c r="T72" s="10">
        <f t="shared" si="21"/>
        <v>50.49769105668522</v>
      </c>
      <c r="U72" s="10">
        <f t="shared" si="21"/>
        <v>75.74648861959781</v>
      </c>
      <c r="V72" s="10">
        <f t="shared" si="21"/>
        <v>151.49291967711815</v>
      </c>
      <c r="W72" s="3">
        <f>0</f>
        <v>0</v>
      </c>
      <c r="Y72" s="3">
        <f t="shared" si="16"/>
        <v>-5283.967454743187</v>
      </c>
      <c r="Z72" s="3">
        <f t="shared" si="17"/>
        <v>1.2673846795917467</v>
      </c>
      <c r="AA72" s="3">
        <f t="shared" si="18"/>
        <v>0.844923654763864</v>
      </c>
      <c r="AB72" s="3">
        <f t="shared" si="19"/>
        <v>0.4224619879028362</v>
      </c>
      <c r="AC72" s="3">
        <f t="shared" si="20"/>
        <v>0</v>
      </c>
    </row>
    <row r="73" spans="1:29" ht="12.75">
      <c r="A73" s="10">
        <f t="shared" si="6"/>
        <v>0.38074298711144855</v>
      </c>
      <c r="B73" s="3">
        <f t="shared" si="0"/>
        <v>30</v>
      </c>
      <c r="C73" s="9">
        <f t="shared" si="7"/>
        <v>-0.00010381947318072816</v>
      </c>
      <c r="D73" s="10">
        <f t="shared" si="8"/>
        <v>30.066385154493545</v>
      </c>
      <c r="E73" s="9">
        <f t="shared" si="9"/>
        <v>-0.00010381947336079983</v>
      </c>
      <c r="F73" s="10">
        <f t="shared" si="10"/>
        <v>66.86016290501661</v>
      </c>
      <c r="G73" s="9">
        <f t="shared" si="11"/>
        <v>1.69107610348971E-08</v>
      </c>
      <c r="H73" s="10">
        <f t="shared" si="12"/>
        <v>66.86007257847875</v>
      </c>
      <c r="I73" s="9">
        <f t="shared" si="13"/>
        <v>8.455383728937107E-09</v>
      </c>
      <c r="J73" s="3">
        <f t="shared" si="14"/>
        <v>66.86004246962543</v>
      </c>
      <c r="K73" s="1">
        <f>0</f>
        <v>0</v>
      </c>
      <c r="L73" s="10">
        <f t="shared" si="15"/>
        <v>0.38074298711144855</v>
      </c>
      <c r="N73" s="9">
        <f t="shared" si="1"/>
        <v>-0.00010373385179289948</v>
      </c>
      <c r="O73" s="9">
        <f t="shared" si="2"/>
        <v>-0.00010373385215597768</v>
      </c>
      <c r="P73" s="9">
        <f t="shared" si="3"/>
        <v>1.2788633933010739E-08</v>
      </c>
      <c r="Q73" s="9">
        <f t="shared" si="4"/>
        <v>4.262879056718917E-09</v>
      </c>
      <c r="S73" s="10">
        <f t="shared" si="21"/>
        <v>0.037082839378825096</v>
      </c>
      <c r="T73" s="10">
        <f t="shared" si="21"/>
        <v>0.037082839360913666</v>
      </c>
      <c r="U73" s="10">
        <f t="shared" si="21"/>
        <v>74.48230599595031</v>
      </c>
      <c r="V73" s="10">
        <f t="shared" si="21"/>
        <v>148.96455541278354</v>
      </c>
      <c r="W73" s="3">
        <f>0</f>
        <v>0</v>
      </c>
      <c r="Y73" s="3">
        <f t="shared" si="16"/>
        <v>-5275.243707179271</v>
      </c>
      <c r="Z73" s="3">
        <f t="shared" si="17"/>
        <v>-5275.243716329018</v>
      </c>
      <c r="AA73" s="3">
        <f t="shared" si="18"/>
        <v>0.8592644809289299</v>
      </c>
      <c r="AB73" s="3">
        <f t="shared" si="19"/>
        <v>0.4296324036456513</v>
      </c>
      <c r="AC73" s="3">
        <f t="shared" si="20"/>
        <v>0</v>
      </c>
    </row>
    <row r="74" spans="1:29" ht="12.75">
      <c r="A74" s="10">
        <f t="shared" si="6"/>
        <v>0.387793783169068</v>
      </c>
      <c r="B74" s="3">
        <f t="shared" si="0"/>
        <v>30</v>
      </c>
      <c r="C74" s="9">
        <f t="shared" si="7"/>
        <v>-0.00010364837827804304</v>
      </c>
      <c r="D74" s="10">
        <f t="shared" si="8"/>
        <v>30.06638528302701</v>
      </c>
      <c r="E74" s="9">
        <f t="shared" si="9"/>
        <v>-0.00010364837846104704</v>
      </c>
      <c r="F74" s="10">
        <f t="shared" si="10"/>
        <v>30.132770568574674</v>
      </c>
      <c r="G74" s="9">
        <f t="shared" si="11"/>
        <v>-0.00010364837901005944</v>
      </c>
      <c r="H74" s="10">
        <f t="shared" si="12"/>
        <v>66.86309078458086</v>
      </c>
      <c r="I74" s="9">
        <f t="shared" si="13"/>
        <v>8.596007723051481E-09</v>
      </c>
      <c r="J74" s="3">
        <f t="shared" si="14"/>
        <v>66.86306067687352</v>
      </c>
      <c r="K74" s="1">
        <f>0</f>
        <v>0</v>
      </c>
      <c r="L74" s="10">
        <f t="shared" si="15"/>
        <v>0.387793783169068</v>
      </c>
      <c r="N74" s="9">
        <f t="shared" si="1"/>
        <v>-0.00010356305256361986</v>
      </c>
      <c r="O74" s="9">
        <f t="shared" si="2"/>
        <v>-0.00010356305293255303</v>
      </c>
      <c r="P74" s="9">
        <f t="shared" si="3"/>
        <v>-0.00010356305367041949</v>
      </c>
      <c r="Q74" s="9">
        <f t="shared" si="4"/>
        <v>4.33306800381931E-09</v>
      </c>
      <c r="S74" s="10">
        <f t="shared" si="21"/>
        <v>0.03709987091635746</v>
      </c>
      <c r="T74" s="10">
        <f t="shared" si="21"/>
        <v>0.03709987089812651</v>
      </c>
      <c r="U74" s="10">
        <f t="shared" si="21"/>
        <v>0.037099870843433656</v>
      </c>
      <c r="V74" s="10">
        <f t="shared" si="21"/>
        <v>146.5276112593433</v>
      </c>
      <c r="W74" s="3">
        <f>0</f>
        <v>0</v>
      </c>
      <c r="Y74" s="3">
        <f t="shared" si="16"/>
        <v>-5266.5500846721625</v>
      </c>
      <c r="Z74" s="3">
        <f t="shared" si="17"/>
        <v>-5266.550093970906</v>
      </c>
      <c r="AA74" s="3">
        <f t="shared" si="18"/>
        <v>-5266.550121867159</v>
      </c>
      <c r="AB74" s="3">
        <f t="shared" si="19"/>
        <v>0.4367777475517883</v>
      </c>
      <c r="AC74" s="3">
        <f t="shared" si="20"/>
        <v>0</v>
      </c>
    </row>
    <row r="75" spans="1:29" ht="12.75">
      <c r="A75" s="10">
        <f t="shared" si="6"/>
        <v>0.3948445792266874</v>
      </c>
      <c r="B75" s="3">
        <f t="shared" si="0"/>
        <v>30</v>
      </c>
      <c r="C75" s="9">
        <f t="shared" si="7"/>
        <v>-0.00010347787421152427</v>
      </c>
      <c r="D75" s="10">
        <f t="shared" si="8"/>
        <v>30.066385413633185</v>
      </c>
      <c r="E75" s="9">
        <f t="shared" si="9"/>
        <v>-0.00010347787439745089</v>
      </c>
      <c r="F75" s="10">
        <f t="shared" si="10"/>
        <v>30.132770829787106</v>
      </c>
      <c r="G75" s="9">
        <f t="shared" si="11"/>
        <v>-0.00010347787495523055</v>
      </c>
      <c r="H75" s="10">
        <f t="shared" si="12"/>
        <v>30.19915625098195</v>
      </c>
      <c r="I75" s="9">
        <f t="shared" si="13"/>
        <v>-0.00010347787588486241</v>
      </c>
      <c r="J75" s="3">
        <f t="shared" si="14"/>
        <v>66.86612857935951</v>
      </c>
      <c r="K75" s="1">
        <f>0</f>
        <v>0</v>
      </c>
      <c r="L75" s="10">
        <f t="shared" si="15"/>
        <v>0.3948445792266874</v>
      </c>
      <c r="N75" s="9">
        <f t="shared" si="1"/>
        <v>-0.00010339284315301925</v>
      </c>
      <c r="O75" s="9">
        <f t="shared" si="2"/>
        <v>-0.00010339284352778739</v>
      </c>
      <c r="P75" s="9">
        <f t="shared" si="3"/>
        <v>-0.00010339284427732232</v>
      </c>
      <c r="Q75" s="9">
        <f t="shared" si="4"/>
        <v>-0.00010339284540162403</v>
      </c>
      <c r="S75" s="10">
        <f t="shared" si="21"/>
        <v>0.03711686950594442</v>
      </c>
      <c r="T75" s="10">
        <f t="shared" si="21"/>
        <v>0.03711686948739423</v>
      </c>
      <c r="U75" s="10">
        <f t="shared" si="21"/>
        <v>0.03711686943174363</v>
      </c>
      <c r="V75" s="10">
        <f t="shared" si="21"/>
        <v>0.03711686933899269</v>
      </c>
      <c r="W75" s="3">
        <f>0</f>
        <v>0</v>
      </c>
      <c r="Y75" s="3">
        <f t="shared" si="16"/>
        <v>-5257.886483553845</v>
      </c>
      <c r="Z75" s="3">
        <f t="shared" si="17"/>
        <v>-5257.886493001092</v>
      </c>
      <c r="AA75" s="3">
        <f t="shared" si="18"/>
        <v>-5257.886521342824</v>
      </c>
      <c r="AB75" s="3">
        <f t="shared" si="19"/>
        <v>-5257.886568578998</v>
      </c>
      <c r="AC75" s="3">
        <f t="shared" si="20"/>
        <v>0</v>
      </c>
    </row>
    <row r="76" spans="1:29" ht="12.75">
      <c r="A76" s="10">
        <f t="shared" si="6"/>
        <v>0.40189537528430685</v>
      </c>
      <c r="B76" s="3">
        <f t="shared" si="0"/>
        <v>30</v>
      </c>
      <c r="C76" s="9">
        <f t="shared" si="7"/>
        <v>-0.00010330795894795442</v>
      </c>
      <c r="D76" s="10">
        <f t="shared" si="8"/>
        <v>30.066385546305003</v>
      </c>
      <c r="E76" s="9">
        <f t="shared" si="9"/>
        <v>-0.00010330795913679342</v>
      </c>
      <c r="F76" s="10">
        <f t="shared" si="10"/>
        <v>30.132771095130288</v>
      </c>
      <c r="G76" s="9">
        <f t="shared" si="11"/>
        <v>-0.00010330795970330923</v>
      </c>
      <c r="H76" s="10">
        <f t="shared" si="12"/>
        <v>30.199156648996482</v>
      </c>
      <c r="I76" s="9">
        <f t="shared" si="13"/>
        <v>-0.00010330796064750145</v>
      </c>
      <c r="J76" s="3">
        <f t="shared" si="14"/>
        <v>-6.338161582405874</v>
      </c>
      <c r="K76" s="1">
        <f>0</f>
        <v>0</v>
      </c>
      <c r="L76" s="10">
        <f t="shared" si="15"/>
        <v>0.40189537528430685</v>
      </c>
      <c r="N76" s="9">
        <f t="shared" si="1"/>
        <v>-0.0001032232215313815</v>
      </c>
      <c r="O76" s="9">
        <f t="shared" si="2"/>
        <v>-0.00010322322191196317</v>
      </c>
      <c r="P76" s="9">
        <f t="shared" si="3"/>
        <v>-0.00010322322267312625</v>
      </c>
      <c r="Q76" s="9">
        <f t="shared" si="4"/>
        <v>-4.471187825262667E-09</v>
      </c>
      <c r="S76" s="10">
        <f t="shared" si="21"/>
        <v>0.03713383500895975</v>
      </c>
      <c r="T76" s="10">
        <f t="shared" si="21"/>
        <v>0.03713383499009058</v>
      </c>
      <c r="U76" s="10">
        <f t="shared" si="21"/>
        <v>0.03713383493348323</v>
      </c>
      <c r="V76" s="10">
        <f t="shared" si="21"/>
        <v>0.03713383483913771</v>
      </c>
      <c r="W76" s="3">
        <f>0</f>
        <v>0</v>
      </c>
      <c r="Y76" s="3">
        <f t="shared" si="16"/>
        <v>-5249.252800513091</v>
      </c>
      <c r="Z76" s="3">
        <f t="shared" si="17"/>
        <v>-5249.252810108321</v>
      </c>
      <c r="AA76" s="3">
        <f t="shared" si="18"/>
        <v>-5249.252838893951</v>
      </c>
      <c r="AB76" s="3">
        <f t="shared" si="19"/>
        <v>-5249.252886869961</v>
      </c>
      <c r="AC76" s="3">
        <f t="shared" si="20"/>
        <v>0</v>
      </c>
    </row>
    <row r="77" spans="1:29" ht="12.75">
      <c r="A77" s="10">
        <f t="shared" si="6"/>
        <v>0.4089461713419263</v>
      </c>
      <c r="B77" s="3">
        <f t="shared" si="0"/>
        <v>30</v>
      </c>
      <c r="C77" s="9">
        <f t="shared" si="7"/>
        <v>-0.00010313863046111256</v>
      </c>
      <c r="D77" s="10">
        <f t="shared" si="8"/>
        <v>30.066385681034884</v>
      </c>
      <c r="E77" s="9">
        <f t="shared" si="9"/>
        <v>-0.00010313863065285272</v>
      </c>
      <c r="F77" s="10">
        <f t="shared" si="10"/>
        <v>30.132771364589942</v>
      </c>
      <c r="G77" s="9">
        <f t="shared" si="11"/>
        <v>-0.00010313863122807411</v>
      </c>
      <c r="H77" s="10">
        <f t="shared" si="12"/>
        <v>-6.341357370682668</v>
      </c>
      <c r="I77" s="9">
        <f t="shared" si="13"/>
        <v>-9.011867270355735E-09</v>
      </c>
      <c r="J77" s="3">
        <f t="shared" si="14"/>
        <v>-6.341327276605086</v>
      </c>
      <c r="K77" s="1">
        <f>0</f>
        <v>0</v>
      </c>
      <c r="L77" s="10">
        <f t="shared" si="15"/>
        <v>0.4089461713419263</v>
      </c>
      <c r="N77" s="9">
        <f t="shared" si="1"/>
        <v>-0.00010305418567597387</v>
      </c>
      <c r="O77" s="9">
        <f t="shared" si="2"/>
        <v>-0.00010305418606234871</v>
      </c>
      <c r="P77" s="9">
        <f t="shared" si="3"/>
        <v>-1.362185486776844E-08</v>
      </c>
      <c r="Q77" s="9">
        <f t="shared" si="4"/>
        <v>-4.540619437120647E-09</v>
      </c>
      <c r="S77" s="10">
        <f t="shared" si="21"/>
        <v>0.03715076728687813</v>
      </c>
      <c r="T77" s="10">
        <f t="shared" si="21"/>
        <v>0.03715076726769044</v>
      </c>
      <c r="U77" s="10">
        <f t="shared" si="21"/>
        <v>0.03715076721012734</v>
      </c>
      <c r="V77" s="10">
        <f t="shared" si="21"/>
        <v>139.765981925728</v>
      </c>
      <c r="W77" s="3">
        <f>0</f>
        <v>0</v>
      </c>
      <c r="Y77" s="3">
        <f t="shared" si="16"/>
        <v>-5240.648932594172</v>
      </c>
      <c r="Z77" s="3">
        <f t="shared" si="17"/>
        <v>-5240.648942336815</v>
      </c>
      <c r="AA77" s="3">
        <f t="shared" si="18"/>
        <v>-5240.64897156479</v>
      </c>
      <c r="AB77" s="3">
        <f t="shared" si="19"/>
        <v>-0.45790827723737343</v>
      </c>
      <c r="AC77" s="3">
        <f t="shared" si="20"/>
        <v>0</v>
      </c>
    </row>
    <row r="78" spans="1:29" ht="12.75">
      <c r="A78" s="10">
        <f t="shared" si="6"/>
        <v>0.4159969673995457</v>
      </c>
      <c r="B78" s="3">
        <f t="shared" si="0"/>
        <v>30</v>
      </c>
      <c r="C78" s="9">
        <f t="shared" si="7"/>
        <v>-0.00010296988673174812</v>
      </c>
      <c r="D78" s="10">
        <f t="shared" si="8"/>
        <v>30.066385817815622</v>
      </c>
      <c r="E78" s="9">
        <f t="shared" si="9"/>
        <v>-0.00010296988692638034</v>
      </c>
      <c r="F78" s="10">
        <f t="shared" si="10"/>
        <v>-6.3446625012449</v>
      </c>
      <c r="G78" s="9">
        <f t="shared" si="11"/>
        <v>-1.830096751965619E-08</v>
      </c>
      <c r="H78" s="10">
        <f t="shared" si="12"/>
        <v>-6.344572222691576</v>
      </c>
      <c r="I78" s="9">
        <f t="shared" si="13"/>
        <v>-9.150487228826641E-09</v>
      </c>
      <c r="J78" s="3">
        <f t="shared" si="14"/>
        <v>-6.344542129833063</v>
      </c>
      <c r="K78" s="1">
        <f>0</f>
        <v>0</v>
      </c>
      <c r="L78" s="10">
        <f t="shared" si="15"/>
        <v>0.4159969673995457</v>
      </c>
      <c r="N78" s="9">
        <f t="shared" si="1"/>
        <v>-0.00010288573357102401</v>
      </c>
      <c r="O78" s="9">
        <f t="shared" si="2"/>
        <v>-2.3049022496671494E-08</v>
      </c>
      <c r="P78" s="9">
        <f t="shared" si="3"/>
        <v>-1.3829420487033597E-08</v>
      </c>
      <c r="Q78" s="9">
        <f t="shared" si="4"/>
        <v>-4.609807993795916E-09</v>
      </c>
      <c r="S78" s="10">
        <f t="shared" si="21"/>
        <v>0.03716766620128097</v>
      </c>
      <c r="T78" s="10">
        <f t="shared" si="21"/>
        <v>0.03716766618177503</v>
      </c>
      <c r="U78" s="10">
        <f t="shared" si="21"/>
        <v>68.82436552454261</v>
      </c>
      <c r="V78" s="10">
        <f t="shared" si="21"/>
        <v>137.64867886571662</v>
      </c>
      <c r="W78" s="3">
        <f>0</f>
        <v>0</v>
      </c>
      <c r="Y78" s="3">
        <f t="shared" si="16"/>
        <v>-5232.074777195539</v>
      </c>
      <c r="Z78" s="3">
        <f t="shared" si="17"/>
        <v>-5232.074787085133</v>
      </c>
      <c r="AA78" s="3">
        <f t="shared" si="18"/>
        <v>-0.9299032328482235</v>
      </c>
      <c r="AB78" s="3">
        <f t="shared" si="19"/>
        <v>-0.46495179268981784</v>
      </c>
      <c r="AC78" s="3">
        <f t="shared" si="20"/>
        <v>0</v>
      </c>
    </row>
    <row r="79" spans="1:29" ht="12.75">
      <c r="A79" s="10">
        <f t="shared" si="6"/>
        <v>0.42304776345716516</v>
      </c>
      <c r="B79" s="3">
        <f t="shared" si="0"/>
        <v>30</v>
      </c>
      <c r="C79" s="9">
        <f t="shared" si="7"/>
        <v>-0.00010280172574756103</v>
      </c>
      <c r="D79" s="10">
        <f t="shared" si="8"/>
        <v>-6.348076794460351</v>
      </c>
      <c r="E79" s="9">
        <f t="shared" si="9"/>
        <v>-2.7865837436228225E-08</v>
      </c>
      <c r="F79" s="10">
        <f t="shared" si="10"/>
        <v>-6.34792633646516</v>
      </c>
      <c r="G79" s="9">
        <f t="shared" si="11"/>
        <v>-1.8577236691637203E-08</v>
      </c>
      <c r="H79" s="10">
        <f t="shared" si="12"/>
        <v>-6.34783606162314</v>
      </c>
      <c r="I79" s="9">
        <f t="shared" si="13"/>
        <v>-9.288621865749905E-09</v>
      </c>
      <c r="J79" s="3">
        <f t="shared" si="14"/>
        <v>-6.347805970001665</v>
      </c>
      <c r="K79" s="1">
        <f>0</f>
        <v>0</v>
      </c>
      <c r="L79" s="10">
        <f t="shared" si="15"/>
        <v>0.42304776345716516</v>
      </c>
      <c r="N79" s="9">
        <f t="shared" si="1"/>
        <v>-3.275123034387373E-08</v>
      </c>
      <c r="O79" s="9">
        <f t="shared" si="2"/>
        <v>-2.3393753688793443E-08</v>
      </c>
      <c r="P79" s="9">
        <f t="shared" si="3"/>
        <v>-1.4036259304819524E-08</v>
      </c>
      <c r="Q79" s="9">
        <f t="shared" si="4"/>
        <v>-4.678754283430568E-09</v>
      </c>
      <c r="S79" s="10">
        <f t="shared" si="21"/>
        <v>0.03718453161386136</v>
      </c>
      <c r="T79" s="10">
        <f t="shared" si="21"/>
        <v>45.20059664125013</v>
      </c>
      <c r="U79" s="10">
        <f t="shared" si="21"/>
        <v>67.80085213602324</v>
      </c>
      <c r="V79" s="10">
        <f t="shared" si="21"/>
        <v>135.60165288566316</v>
      </c>
      <c r="W79" s="3">
        <f>0</f>
        <v>0</v>
      </c>
      <c r="Y79" s="3">
        <f t="shared" si="16"/>
        <v>-5223.53023206881</v>
      </c>
      <c r="Z79" s="3">
        <f t="shared" si="17"/>
        <v>-1.415910513481884</v>
      </c>
      <c r="AA79" s="3">
        <f t="shared" si="18"/>
        <v>-0.9439409385534282</v>
      </c>
      <c r="AB79" s="3">
        <f t="shared" si="19"/>
        <v>-0.47197064813040013</v>
      </c>
      <c r="AC79" s="3">
        <f t="shared" si="20"/>
        <v>0</v>
      </c>
    </row>
    <row r="80" spans="1:29" ht="12.75">
      <c r="A80" s="10">
        <f t="shared" si="6"/>
        <v>0.4300985595147846</v>
      </c>
      <c r="B80" s="3">
        <f t="shared" si="0"/>
        <v>30</v>
      </c>
      <c r="C80" s="9">
        <f t="shared" si="7"/>
        <v>0.0001025587354639924</v>
      </c>
      <c r="D80" s="10">
        <f t="shared" si="8"/>
        <v>-6.35138943874236</v>
      </c>
      <c r="E80" s="9">
        <f t="shared" si="9"/>
        <v>-2.827878969231818E-08</v>
      </c>
      <c r="F80" s="10">
        <f t="shared" si="10"/>
        <v>-6.35123898702338</v>
      </c>
      <c r="G80" s="9">
        <f t="shared" si="11"/>
        <v>-1.8852538365741675E-08</v>
      </c>
      <c r="H80" s="10">
        <f t="shared" si="12"/>
        <v>-6.351148715947117</v>
      </c>
      <c r="I80" s="9">
        <f t="shared" si="13"/>
        <v>-9.4262727543386E-09</v>
      </c>
      <c r="J80" s="3">
        <f t="shared" si="14"/>
        <v>-6.351118625580776</v>
      </c>
      <c r="K80" s="1">
        <f>0</f>
        <v>0</v>
      </c>
      <c r="L80" s="10">
        <f t="shared" si="15"/>
        <v>0.4300985595147846</v>
      </c>
      <c r="N80" s="9">
        <f t="shared" si="1"/>
        <v>0.00010247461339687161</v>
      </c>
      <c r="O80" s="9">
        <f t="shared" si="2"/>
        <v>-2.3737277470398733E-08</v>
      </c>
      <c r="P80" s="9">
        <f t="shared" si="3"/>
        <v>-1.4242373675851682E-08</v>
      </c>
      <c r="Q80" s="9">
        <f t="shared" si="4"/>
        <v>-4.747459091089633E-09</v>
      </c>
      <c r="S80" s="10">
        <f t="shared" si="21"/>
        <v>0.03720894556725819</v>
      </c>
      <c r="T80" s="10">
        <f t="shared" si="21"/>
        <v>44.54053697947872</v>
      </c>
      <c r="U80" s="10">
        <f t="shared" si="21"/>
        <v>66.8107632823824</v>
      </c>
      <c r="V80" s="10">
        <f t="shared" si="21"/>
        <v>133.62147593765198</v>
      </c>
      <c r="W80" s="3">
        <f>0</f>
        <v>0</v>
      </c>
      <c r="Y80" s="3">
        <f t="shared" si="16"/>
        <v>5211.183483187993</v>
      </c>
      <c r="Z80" s="3">
        <f t="shared" si="17"/>
        <v>-1.436893318764587</v>
      </c>
      <c r="AA80" s="3">
        <f t="shared" si="18"/>
        <v>-0.9579294840488134</v>
      </c>
      <c r="AB80" s="3">
        <f t="shared" si="19"/>
        <v>-0.4789649234967477</v>
      </c>
      <c r="AC80" s="3">
        <f t="shared" si="20"/>
        <v>0</v>
      </c>
    </row>
    <row r="81" spans="1:29" ht="12.75">
      <c r="A81" s="10">
        <f t="shared" si="6"/>
        <v>0.43714935557240403</v>
      </c>
      <c r="B81" s="3">
        <f t="shared" si="0"/>
        <v>30</v>
      </c>
      <c r="C81" s="9">
        <f t="shared" si="7"/>
        <v>0.00010239063661331152</v>
      </c>
      <c r="D81" s="10">
        <f t="shared" si="8"/>
        <v>29.934095184108806</v>
      </c>
      <c r="E81" s="9">
        <f t="shared" si="9"/>
        <v>0.00010239063684553507</v>
      </c>
      <c r="F81" s="10">
        <f t="shared" si="10"/>
        <v>-6.354600281945355</v>
      </c>
      <c r="G81" s="9">
        <f t="shared" si="11"/>
        <v>-1.9126875677748277E-08</v>
      </c>
      <c r="H81" s="10">
        <f t="shared" si="12"/>
        <v>-6.354510014688941</v>
      </c>
      <c r="I81" s="9">
        <f t="shared" si="13"/>
        <v>-9.563441461178547E-09</v>
      </c>
      <c r="J81" s="3">
        <f t="shared" si="14"/>
        <v>-6.354479925596123</v>
      </c>
      <c r="K81" s="1">
        <f>0</f>
        <v>0</v>
      </c>
      <c r="L81" s="10">
        <f t="shared" si="15"/>
        <v>0.43714935557240403</v>
      </c>
      <c r="N81" s="9">
        <f t="shared" si="1"/>
        <v>0.00010230680509442226</v>
      </c>
      <c r="O81" s="9">
        <f t="shared" si="2"/>
        <v>0.0001023068055621286</v>
      </c>
      <c r="P81" s="9">
        <f t="shared" si="3"/>
        <v>-1.4447765947758046E-08</v>
      </c>
      <c r="Q81" s="9">
        <f t="shared" si="4"/>
        <v>-4.81592319830338E-09</v>
      </c>
      <c r="S81" s="10">
        <f t="shared" si="21"/>
        <v>0.03722586503988724</v>
      </c>
      <c r="T81" s="10">
        <f t="shared" si="21"/>
        <v>0.03722586501649654</v>
      </c>
      <c r="U81" s="10">
        <f t="shared" si="21"/>
        <v>65.85249463878364</v>
      </c>
      <c r="V81" s="10">
        <f t="shared" si="21"/>
        <v>131.70493939222374</v>
      </c>
      <c r="W81" s="3">
        <f>0</f>
        <v>0</v>
      </c>
      <c r="Y81" s="3">
        <f t="shared" si="16"/>
        <v>5202.64209517021</v>
      </c>
      <c r="Z81" s="3">
        <f t="shared" si="17"/>
        <v>5202.642106969884</v>
      </c>
      <c r="AA81" s="3">
        <f t="shared" si="18"/>
        <v>-0.9718690286686174</v>
      </c>
      <c r="AB81" s="3">
        <f t="shared" si="19"/>
        <v>-0.485934698389746</v>
      </c>
      <c r="AC81" s="3">
        <f t="shared" si="20"/>
        <v>0</v>
      </c>
    </row>
    <row r="82" spans="1:29" ht="12.75">
      <c r="A82" s="10">
        <f t="shared" si="6"/>
        <v>0.44420015163002347</v>
      </c>
      <c r="B82" s="3">
        <f t="shared" si="0"/>
        <v>30</v>
      </c>
      <c r="C82" s="9">
        <f t="shared" si="7"/>
        <v>0.00010222311835730051</v>
      </c>
      <c r="D82" s="10">
        <f t="shared" si="8"/>
        <v>29.934095018535892</v>
      </c>
      <c r="E82" s="9">
        <f t="shared" si="9"/>
        <v>0.00010222311859278051</v>
      </c>
      <c r="F82" s="10">
        <f t="shared" si="10"/>
        <v>29.86819003419363</v>
      </c>
      <c r="G82" s="9">
        <f t="shared" si="11"/>
        <v>0.00010222311929922077</v>
      </c>
      <c r="H82" s="10">
        <f t="shared" si="12"/>
        <v>-6.35791978742846</v>
      </c>
      <c r="I82" s="9">
        <f t="shared" si="13"/>
        <v>-9.70012954884564E-09</v>
      </c>
      <c r="J82" s="3">
        <f t="shared" si="14"/>
        <v>-6.357889699626772</v>
      </c>
      <c r="K82" s="1">
        <f>0</f>
        <v>0</v>
      </c>
      <c r="L82" s="10">
        <f t="shared" si="15"/>
        <v>0.44420015163002347</v>
      </c>
      <c r="N82" s="9">
        <f t="shared" si="1"/>
        <v>0.00010213957638717663</v>
      </c>
      <c r="O82" s="9">
        <f t="shared" si="2"/>
        <v>0.00010213957686138495</v>
      </c>
      <c r="P82" s="9">
        <f t="shared" si="3"/>
        <v>0.00010213957780980165</v>
      </c>
      <c r="Q82" s="9">
        <f t="shared" si="4"/>
        <v>-4.884147386112138E-09</v>
      </c>
      <c r="S82" s="10">
        <f t="shared" si="21"/>
        <v>0.037242750448189255</v>
      </c>
      <c r="T82" s="10">
        <f t="shared" si="21"/>
        <v>0.0372427504244364</v>
      </c>
      <c r="U82" s="10">
        <f t="shared" si="21"/>
        <v>0.037242750353177874</v>
      </c>
      <c r="V82" s="10">
        <f t="shared" si="21"/>
        <v>129.8490367250294</v>
      </c>
      <c r="W82" s="3">
        <f>0</f>
        <v>0</v>
      </c>
      <c r="Y82" s="3">
        <f t="shared" si="16"/>
        <v>5194.130208153394</v>
      </c>
      <c r="Z82" s="3">
        <f t="shared" si="17"/>
        <v>5194.130220118533</v>
      </c>
      <c r="AA82" s="3">
        <f t="shared" si="18"/>
        <v>5194.130256013962</v>
      </c>
      <c r="AB82" s="3">
        <f t="shared" si="19"/>
        <v>-0.49288005220652925</v>
      </c>
      <c r="AC82" s="3">
        <f t="shared" si="20"/>
        <v>0</v>
      </c>
    </row>
    <row r="83" spans="1:29" ht="12.75">
      <c r="A83" s="10">
        <f t="shared" si="6"/>
        <v>0.4512509476876429</v>
      </c>
      <c r="B83" s="3">
        <f t="shared" si="0"/>
        <v>30</v>
      </c>
      <c r="C83" s="9">
        <f t="shared" si="7"/>
        <v>0.00010205617869875318</v>
      </c>
      <c r="D83" s="10">
        <f t="shared" si="8"/>
        <v>29.934094850661197</v>
      </c>
      <c r="E83" s="9">
        <f t="shared" si="9"/>
        <v>0.0001020561789374787</v>
      </c>
      <c r="F83" s="10">
        <f t="shared" si="10"/>
        <v>29.868189698444226</v>
      </c>
      <c r="G83" s="9">
        <f t="shared" si="11"/>
        <v>0.00010205617965365504</v>
      </c>
      <c r="H83" s="10">
        <f t="shared" si="12"/>
        <v>29.802284540471426</v>
      </c>
      <c r="I83" s="9">
        <f t="shared" si="13"/>
        <v>0.00010205618084728105</v>
      </c>
      <c r="J83" s="3">
        <f t="shared" si="14"/>
        <v>-6.361347777804782</v>
      </c>
      <c r="K83" s="1">
        <f>0</f>
        <v>0</v>
      </c>
      <c r="L83" s="10">
        <f t="shared" si="15"/>
        <v>0.4512509476876429</v>
      </c>
      <c r="N83" s="9">
        <f t="shared" si="1"/>
        <v>0.00010197292528136693</v>
      </c>
      <c r="O83" s="9">
        <f t="shared" si="2"/>
        <v>0.00010197292576205483</v>
      </c>
      <c r="P83" s="9">
        <f t="shared" si="3"/>
        <v>0.00010197292672342932</v>
      </c>
      <c r="Q83" s="9">
        <f t="shared" si="4"/>
        <v>0.0001019729281654899</v>
      </c>
      <c r="S83" s="10">
        <f t="shared" si="21"/>
        <v>0.03725960164968405</v>
      </c>
      <c r="T83" s="10">
        <f t="shared" si="21"/>
        <v>0.03725960162556947</v>
      </c>
      <c r="U83" s="10">
        <f t="shared" si="21"/>
        <v>0.0372596015532258</v>
      </c>
      <c r="V83" s="10">
        <f t="shared" si="21"/>
        <v>0.03725960143265314</v>
      </c>
      <c r="W83" s="3">
        <f>0</f>
        <v>0</v>
      </c>
      <c r="Y83" s="3">
        <f t="shared" si="16"/>
        <v>5185.647720656108</v>
      </c>
      <c r="Z83" s="3">
        <f t="shared" si="17"/>
        <v>5185.647732786157</v>
      </c>
      <c r="AA83" s="3">
        <f t="shared" si="18"/>
        <v>5185.647769176292</v>
      </c>
      <c r="AB83" s="3">
        <f t="shared" si="19"/>
        <v>5185.6478298264565</v>
      </c>
      <c r="AC83" s="3">
        <f t="shared" si="20"/>
        <v>0</v>
      </c>
    </row>
    <row r="84" spans="1:29" ht="12.75">
      <c r="A84" s="10">
        <f t="shared" si="6"/>
        <v>0.45830174374526234</v>
      </c>
      <c r="B84" s="3">
        <f aca="true" t="shared" si="22" ref="B84:B147">$B$5</f>
        <v>30</v>
      </c>
      <c r="C84" s="9">
        <f t="shared" si="7"/>
        <v>0.00010188981564733425</v>
      </c>
      <c r="D84" s="10">
        <f t="shared" si="8"/>
        <v>29.934094680492663</v>
      </c>
      <c r="E84" s="9">
        <f t="shared" si="9"/>
        <v>0.00010188981588929386</v>
      </c>
      <c r="F84" s="10">
        <f t="shared" si="10"/>
        <v>29.868189358107642</v>
      </c>
      <c r="G84" s="9">
        <f t="shared" si="11"/>
        <v>0.00010188981661517152</v>
      </c>
      <c r="H84" s="10">
        <f t="shared" si="12"/>
        <v>29.802284029966934</v>
      </c>
      <c r="I84" s="9">
        <f t="shared" si="13"/>
        <v>0.00010188981782496655</v>
      </c>
      <c r="J84" s="3">
        <f t="shared" si="14"/>
        <v>65.8376113771981</v>
      </c>
      <c r="K84" s="1">
        <f>0</f>
        <v>0</v>
      </c>
      <c r="L84" s="10">
        <f t="shared" si="15"/>
        <v>0.45830174374526234</v>
      </c>
      <c r="N84" s="9">
        <f aca="true" t="shared" si="23" ref="N84:N147">((B84-D84)+($B$14)*(C84+E84))/((2*($B$14+$B$17)))</f>
        <v>0.00010180684979008384</v>
      </c>
      <c r="O84" s="9">
        <f aca="true" t="shared" si="24" ref="O84:O147">((D84-F84)+($B$14)*(E84+G84))/(2*($B$14+$B$17))</f>
        <v>0.00010180685027722762</v>
      </c>
      <c r="P84" s="9">
        <f aca="true" t="shared" si="25" ref="P84:P147">((F84-H84)+($B$14)*(G84+I84))/(2*($B$14+$B$17))</f>
        <v>0.00010180685125151472</v>
      </c>
      <c r="Q84" s="9">
        <f aca="true" t="shared" si="26" ref="Q84:Q147">((H84-J84)+($B$14)*(I84+K84))/(2*($B$14+$B$17))</f>
        <v>5.017930539833033E-09</v>
      </c>
      <c r="S84" s="10">
        <f t="shared" si="21"/>
        <v>0.037276418502006775</v>
      </c>
      <c r="T84" s="10">
        <f t="shared" si="21"/>
        <v>0.037276418477530965</v>
      </c>
      <c r="U84" s="10">
        <f t="shared" si="21"/>
        <v>0.03727641840410363</v>
      </c>
      <c r="V84" s="10">
        <f t="shared" si="21"/>
        <v>0.03727641828172483</v>
      </c>
      <c r="W84" s="3">
        <f>0</f>
        <v>0</v>
      </c>
      <c r="Y84" s="3">
        <f t="shared" si="16"/>
        <v>5177.194531546034</v>
      </c>
      <c r="Z84" s="3">
        <f t="shared" si="17"/>
        <v>5177.194543840413</v>
      </c>
      <c r="AA84" s="3">
        <f t="shared" si="18"/>
        <v>5177.19458072349</v>
      </c>
      <c r="AB84" s="3">
        <f t="shared" si="19"/>
        <v>5177.194642195229</v>
      </c>
      <c r="AC84" s="3">
        <f t="shared" si="20"/>
        <v>0</v>
      </c>
    </row>
    <row r="85" spans="1:29" ht="12.75">
      <c r="A85" s="10">
        <f aca="true" t="shared" si="27" ref="A85:A148">A84+$B$11</f>
        <v>0.46535253980288177</v>
      </c>
      <c r="B85" s="3">
        <f t="shared" si="22"/>
        <v>30</v>
      </c>
      <c r="C85" s="9">
        <f aca="true" t="shared" si="28" ref="C85:C148">((B85-D84)+$B$14*E84-$B$17*(N84))/($B$14+$B$17)</f>
        <v>0.0001017240272195544</v>
      </c>
      <c r="D85" s="10">
        <f aca="true" t="shared" si="29" ref="D85:D148">(B84+$B$14*C84-$B$17*(N84)-($B$14+$B$17)*E85)</f>
        <v>29.93409450803869</v>
      </c>
      <c r="E85" s="9">
        <f aca="true" t="shared" si="30" ref="E85:E148">((B84-F84)+$B$14*(C84+G84)-$B$17*(N84+O84))/(2*($B$14+$B$17))</f>
        <v>0.00010172402746473577</v>
      </c>
      <c r="F85" s="10">
        <f aca="true" t="shared" si="31" ref="F85:F148">(D84+$B$14*E84-$B$17*(O84)-($B$14+$B$17)*G85)</f>
        <v>29.868189013199853</v>
      </c>
      <c r="G85" s="9">
        <f aca="true" t="shared" si="32" ref="G85:G148">((D84-H84)+$B$14*(E84+I84)-$B$17*(O84+P84))/(2*($B$14+$B$17))</f>
        <v>0.00010172402820028064</v>
      </c>
      <c r="H85" s="10">
        <f aca="true" t="shared" si="33" ref="H85:H148">(F84+$B$14*G84-$B$17*(P84)-($B$14+$B$17)*I85)</f>
        <v>65.8411942489484</v>
      </c>
      <c r="I85" s="9">
        <f aca="true" t="shared" si="34" ref="I85:I148">((F84-J84)+$B$14*(G84+K84)-$B$17*(P84+Q84))/(2*($B$14+$B$17))</f>
        <v>1.0103402753649769E-08</v>
      </c>
      <c r="J85" s="3">
        <f aca="true" t="shared" si="35" ref="J85:J148">H84+$B$14*I84-$B$17*(Q84)</f>
        <v>65.84116417663816</v>
      </c>
      <c r="K85" s="1">
        <f>0</f>
        <v>0</v>
      </c>
      <c r="L85" s="10">
        <f aca="true" t="shared" si="36" ref="L85:L148">L84+$B$11</f>
        <v>0.46535253980288177</v>
      </c>
      <c r="N85" s="9">
        <f t="shared" si="23"/>
        <v>0.00010164134793325134</v>
      </c>
      <c r="O85" s="9">
        <f t="shared" si="24"/>
        <v>0.00010164134842682825</v>
      </c>
      <c r="P85" s="9">
        <f t="shared" si="25"/>
        <v>1.525623782197543E-08</v>
      </c>
      <c r="Q85" s="9">
        <f t="shared" si="26"/>
        <v>5.085413889673698E-09</v>
      </c>
      <c r="S85" s="10">
        <f t="shared" si="21"/>
        <v>0.03729320086291378</v>
      </c>
      <c r="T85" s="10">
        <f t="shared" si="21"/>
        <v>0.03729320083807729</v>
      </c>
      <c r="U85" s="10">
        <f t="shared" si="21"/>
        <v>0.03729320076356777</v>
      </c>
      <c r="V85" s="10">
        <f t="shared" si="21"/>
        <v>124.6661653244099</v>
      </c>
      <c r="W85" s="3">
        <f>0</f>
        <v>0</v>
      </c>
      <c r="Y85" s="3">
        <f aca="true" t="shared" si="37" ref="Y85:Y148">4*C85/(3.1415927*$B$6*0.000001139)</f>
        <v>5168.770540038715</v>
      </c>
      <c r="Z85" s="3">
        <f aca="true" t="shared" si="38" ref="Z85:Z148">4*E85/(3.1415927*$B$6*0.000001139)</f>
        <v>5168.770552496797</v>
      </c>
      <c r="AA85" s="3">
        <f aca="true" t="shared" si="39" ref="AA85:AA148">4*G85/(3.1415927*$B$6*0.000001139)</f>
        <v>5168.770589871081</v>
      </c>
      <c r="AB85" s="3">
        <f aca="true" t="shared" si="40" ref="AB85:AB148">4*I85/(3.1415927*$B$6*0.000001139)</f>
        <v>0.5133710484593584</v>
      </c>
      <c r="AC85" s="3">
        <f aca="true" t="shared" si="41" ref="AC85:AC148">4*K85/(3.1415927*$B$6*0.000001139)</f>
        <v>0</v>
      </c>
    </row>
    <row r="86" spans="1:29" ht="12.75">
      <c r="A86" s="10">
        <f t="shared" si="27"/>
        <v>0.4724033358605012</v>
      </c>
      <c r="B86" s="3">
        <f t="shared" si="22"/>
        <v>30</v>
      </c>
      <c r="C86" s="9">
        <f t="shared" si="28"/>
        <v>0.00010155881143874503</v>
      </c>
      <c r="D86" s="10">
        <f t="shared" si="29"/>
        <v>29.934094333307307</v>
      </c>
      <c r="E86" s="9">
        <f t="shared" si="30"/>
        <v>0.00010155881168713781</v>
      </c>
      <c r="F86" s="10">
        <f t="shared" si="31"/>
        <v>65.84488503946802</v>
      </c>
      <c r="G86" s="9">
        <f t="shared" si="32"/>
        <v>2.0476257285501322E-08</v>
      </c>
      <c r="H86" s="10">
        <f t="shared" si="33"/>
        <v>65.8447948266452</v>
      </c>
      <c r="I86" s="9">
        <f t="shared" si="34"/>
        <v>1.0238132514492398E-08</v>
      </c>
      <c r="J86" s="3">
        <f t="shared" si="35"/>
        <v>65.84476475569686</v>
      </c>
      <c r="K86" s="1">
        <f>0</f>
        <v>0</v>
      </c>
      <c r="L86" s="10">
        <f t="shared" si="36"/>
        <v>0.4724033358605012</v>
      </c>
      <c r="N86" s="9">
        <f t="shared" si="23"/>
        <v>0.00010147641773760429</v>
      </c>
      <c r="O86" s="9">
        <f t="shared" si="24"/>
        <v>2.5763283044022742E-08</v>
      </c>
      <c r="P86" s="9">
        <f t="shared" si="25"/>
        <v>1.5457977619448917E-08</v>
      </c>
      <c r="Q86" s="9">
        <f t="shared" si="26"/>
        <v>5.152660505276045E-09</v>
      </c>
      <c r="S86" s="10">
        <f t="shared" si="21"/>
        <v>0.0373099485902885</v>
      </c>
      <c r="T86" s="10">
        <f t="shared" si="21"/>
        <v>0.03730994856509174</v>
      </c>
      <c r="U86" s="10">
        <f t="shared" si="21"/>
        <v>61.512827293758136</v>
      </c>
      <c r="V86" s="10">
        <f t="shared" si="21"/>
        <v>123.0256080630587</v>
      </c>
      <c r="W86" s="3">
        <f>0</f>
        <v>0</v>
      </c>
      <c r="Y86" s="3">
        <f t="shared" si="37"/>
        <v>5160.375645696262</v>
      </c>
      <c r="Z86" s="3">
        <f t="shared" si="38"/>
        <v>5160.375658317521</v>
      </c>
      <c r="AA86" s="3">
        <f t="shared" si="39"/>
        <v>1.0404333992707604</v>
      </c>
      <c r="AB86" s="3">
        <f t="shared" si="40"/>
        <v>0.5202168963651517</v>
      </c>
      <c r="AC86" s="3">
        <f t="shared" si="41"/>
        <v>0</v>
      </c>
    </row>
    <row r="87" spans="1:29" ht="12.75">
      <c r="A87" s="10">
        <f t="shared" si="27"/>
        <v>0.47945413191812064</v>
      </c>
      <c r="B87" s="3">
        <f t="shared" si="22"/>
        <v>30</v>
      </c>
      <c r="C87" s="9">
        <f t="shared" si="28"/>
        <v>0.00010139416633503862</v>
      </c>
      <c r="D87" s="10">
        <f t="shared" si="29"/>
        <v>65.84868357274792</v>
      </c>
      <c r="E87" s="9">
        <f t="shared" si="30"/>
        <v>3.111713735475813E-08</v>
      </c>
      <c r="F87" s="10">
        <f t="shared" si="31"/>
        <v>65.84853322501498</v>
      </c>
      <c r="G87" s="9">
        <f t="shared" si="32"/>
        <v>2.074477130813279E-08</v>
      </c>
      <c r="H87" s="10">
        <f t="shared" si="33"/>
        <v>65.84844301633039</v>
      </c>
      <c r="I87" s="9">
        <f t="shared" si="34"/>
        <v>1.0372389575270025E-08</v>
      </c>
      <c r="J87" s="3">
        <f t="shared" si="35"/>
        <v>65.84841294676141</v>
      </c>
      <c r="K87" s="1">
        <f>0</f>
        <v>0</v>
      </c>
      <c r="L87" s="10">
        <f t="shared" si="36"/>
        <v>0.47945413191812064</v>
      </c>
      <c r="N87" s="9">
        <f t="shared" si="23"/>
        <v>3.653764283360261E-08</v>
      </c>
      <c r="O87" s="9">
        <f t="shared" si="24"/>
        <v>2.609833604109514E-08</v>
      </c>
      <c r="P87" s="9">
        <f t="shared" si="25"/>
        <v>1.5659009517192204E-08</v>
      </c>
      <c r="Q87" s="9">
        <f t="shared" si="26"/>
        <v>5.219671154389496E-09</v>
      </c>
      <c r="S87" s="10">
        <f t="shared" si="21"/>
        <v>0.03732666154214697</v>
      </c>
      <c r="T87" s="10">
        <f t="shared" si="21"/>
        <v>40.477774792256106</v>
      </c>
      <c r="U87" s="10">
        <f t="shared" si="21"/>
        <v>60.71662392979982</v>
      </c>
      <c r="V87" s="10">
        <f t="shared" si="21"/>
        <v>121.43320195267633</v>
      </c>
      <c r="W87" s="3">
        <f>0</f>
        <v>0</v>
      </c>
      <c r="Y87" s="3">
        <f t="shared" si="37"/>
        <v>5152.009748426362</v>
      </c>
      <c r="Z87" s="3">
        <f t="shared" si="38"/>
        <v>1.581114582717723</v>
      </c>
      <c r="AA87" s="3">
        <f t="shared" si="39"/>
        <v>1.054077052670063</v>
      </c>
      <c r="AB87" s="3">
        <f t="shared" si="40"/>
        <v>0.5270387255780458</v>
      </c>
      <c r="AC87" s="3">
        <f t="shared" si="41"/>
        <v>0</v>
      </c>
    </row>
    <row r="88" spans="1:29" ht="12.75">
      <c r="A88" s="10">
        <f t="shared" si="27"/>
        <v>0.4865049279757401</v>
      </c>
      <c r="B88" s="3">
        <f t="shared" si="22"/>
        <v>30</v>
      </c>
      <c r="C88" s="9">
        <f t="shared" si="28"/>
        <v>-0.00010114604070043624</v>
      </c>
      <c r="D88" s="10">
        <f t="shared" si="29"/>
        <v>65.852379196176</v>
      </c>
      <c r="E88" s="9">
        <f t="shared" si="30"/>
        <v>3.151849463704738E-08</v>
      </c>
      <c r="F88" s="10">
        <f t="shared" si="31"/>
        <v>65.85222885542818</v>
      </c>
      <c r="G88" s="9">
        <f t="shared" si="32"/>
        <v>2.101234299475202E-08</v>
      </c>
      <c r="H88" s="10">
        <f t="shared" si="33"/>
        <v>65.85213865093469</v>
      </c>
      <c r="I88" s="9">
        <f t="shared" si="34"/>
        <v>1.0506175468567206E-08</v>
      </c>
      <c r="J88" s="3">
        <f t="shared" si="35"/>
        <v>65.85210858276263</v>
      </c>
      <c r="K88" s="1">
        <f>0</f>
        <v>0</v>
      </c>
      <c r="L88" s="10">
        <f t="shared" si="36"/>
        <v>0.4865049279757401</v>
      </c>
      <c r="N88" s="9">
        <f t="shared" si="23"/>
        <v>-0.00010106368150090832</v>
      </c>
      <c r="O88" s="9">
        <f t="shared" si="24"/>
        <v>2.6432213029319387E-08</v>
      </c>
      <c r="P88" s="9">
        <f t="shared" si="25"/>
        <v>1.5859335809208857E-08</v>
      </c>
      <c r="Q88" s="9">
        <f t="shared" si="26"/>
        <v>5.286446601862574E-09</v>
      </c>
      <c r="S88" s="10">
        <f t="shared" si="21"/>
        <v>0.03735189179980546</v>
      </c>
      <c r="T88" s="10">
        <f t="shared" si="21"/>
        <v>39.96232981714489</v>
      </c>
      <c r="U88" s="10">
        <f t="shared" si="21"/>
        <v>59.94345696432721</v>
      </c>
      <c r="V88" s="10">
        <f t="shared" si="21"/>
        <v>119.8868686130342</v>
      </c>
      <c r="W88" s="3">
        <f>0</f>
        <v>0</v>
      </c>
      <c r="Y88" s="3">
        <f t="shared" si="37"/>
        <v>-5139.402063640218</v>
      </c>
      <c r="Z88" s="3">
        <f t="shared" si="38"/>
        <v>1.6015082276945305</v>
      </c>
      <c r="AA88" s="3">
        <f t="shared" si="39"/>
        <v>1.0676728243765934</v>
      </c>
      <c r="AB88" s="3">
        <f t="shared" si="40"/>
        <v>0.533836613971264</v>
      </c>
      <c r="AC88" s="3">
        <f t="shared" si="41"/>
        <v>0</v>
      </c>
    </row>
    <row r="89" spans="1:29" ht="12.75">
      <c r="A89" s="10">
        <f t="shared" si="27"/>
        <v>0.4935557240333595</v>
      </c>
      <c r="B89" s="3">
        <f t="shared" si="22"/>
        <v>30</v>
      </c>
      <c r="C89" s="9">
        <f t="shared" si="28"/>
        <v>-0.00010098146454036923</v>
      </c>
      <c r="D89" s="10">
        <f t="shared" si="29"/>
        <v>30.06542513733785</v>
      </c>
      <c r="E89" s="9">
        <f t="shared" si="30"/>
        <v>-0.00010098146483049056</v>
      </c>
      <c r="F89" s="10">
        <f t="shared" si="31"/>
        <v>65.85597176418003</v>
      </c>
      <c r="G89" s="9">
        <f t="shared" si="32"/>
        <v>2.1278975400170542E-08</v>
      </c>
      <c r="H89" s="10">
        <f t="shared" si="33"/>
        <v>65.85588156393015</v>
      </c>
      <c r="I89" s="9">
        <f t="shared" si="34"/>
        <v>1.0639491720658703E-08</v>
      </c>
      <c r="J89" s="3">
        <f t="shared" si="35"/>
        <v>65.85585149717284</v>
      </c>
      <c r="K89" s="1">
        <f>0</f>
        <v>0</v>
      </c>
      <c r="L89" s="10">
        <f t="shared" si="36"/>
        <v>0.4935557240333595</v>
      </c>
      <c r="N89" s="9">
        <f t="shared" si="23"/>
        <v>-0.000100899389863035</v>
      </c>
      <c r="O89" s="9">
        <f t="shared" si="24"/>
        <v>-0.00010089939044684013</v>
      </c>
      <c r="P89" s="9">
        <f t="shared" si="25"/>
        <v>1.605895878254736E-08</v>
      </c>
      <c r="Q89" s="9">
        <f t="shared" si="26"/>
        <v>5.3529876091136016E-09</v>
      </c>
      <c r="S89" s="10">
        <f t="shared" si="21"/>
        <v>0.03736865501175197</v>
      </c>
      <c r="T89" s="10">
        <f t="shared" si="21"/>
        <v>0.03736865498218112</v>
      </c>
      <c r="U89" s="10">
        <f t="shared" si="21"/>
        <v>59.19234616980219</v>
      </c>
      <c r="V89" s="10">
        <f t="shared" si="21"/>
        <v>118.38464760303606</v>
      </c>
      <c r="W89" s="3">
        <f>0</f>
        <v>0</v>
      </c>
      <c r="Y89" s="3">
        <f t="shared" si="37"/>
        <v>-5131.039669513696</v>
      </c>
      <c r="Z89" s="3">
        <f t="shared" si="38"/>
        <v>-5131.039684255254</v>
      </c>
      <c r="AA89" s="3">
        <f t="shared" si="39"/>
        <v>1.0812208696105123</v>
      </c>
      <c r="AB89" s="3">
        <f t="shared" si="40"/>
        <v>0.5406106390974187</v>
      </c>
      <c r="AC89" s="3">
        <f t="shared" si="41"/>
        <v>0</v>
      </c>
    </row>
    <row r="90" spans="1:29" ht="12.75">
      <c r="A90" s="10">
        <f t="shared" si="27"/>
        <v>0.500606520090979</v>
      </c>
      <c r="B90" s="3">
        <f t="shared" si="22"/>
        <v>30</v>
      </c>
      <c r="C90" s="9">
        <f t="shared" si="28"/>
        <v>-0.00010081745693330371</v>
      </c>
      <c r="D90" s="10">
        <f t="shared" si="29"/>
        <v>30.065425344010954</v>
      </c>
      <c r="E90" s="9">
        <f t="shared" si="30"/>
        <v>-0.00010081745722698444</v>
      </c>
      <c r="F90" s="10">
        <f t="shared" si="31"/>
        <v>30.130850691256537</v>
      </c>
      <c r="G90" s="9">
        <f t="shared" si="32"/>
        <v>-0.00010081745810802667</v>
      </c>
      <c r="H90" s="10">
        <f t="shared" si="33"/>
        <v>65.85967158932891</v>
      </c>
      <c r="I90" s="9">
        <f t="shared" si="34"/>
        <v>1.0772339853740091E-08</v>
      </c>
      <c r="J90" s="3">
        <f t="shared" si="35"/>
        <v>65.8596415240035</v>
      </c>
      <c r="K90" s="1">
        <f>0</f>
        <v>0</v>
      </c>
      <c r="L90" s="10">
        <f t="shared" si="36"/>
        <v>0.500606520090979</v>
      </c>
      <c r="N90" s="9">
        <f t="shared" si="23"/>
        <v>-0.00010073566579979638</v>
      </c>
      <c r="O90" s="9">
        <f t="shared" si="24"/>
        <v>-0.00010073566639070804</v>
      </c>
      <c r="P90" s="9">
        <f t="shared" si="25"/>
        <v>-0.00010073566757253134</v>
      </c>
      <c r="Q90" s="9">
        <f t="shared" si="26"/>
        <v>5.419294936888495E-09</v>
      </c>
      <c r="S90" s="10">
        <f t="shared" si="21"/>
        <v>0.0373853828358871</v>
      </c>
      <c r="T90" s="10">
        <f t="shared" si="21"/>
        <v>0.037385382805913324</v>
      </c>
      <c r="U90" s="10">
        <f t="shared" si="21"/>
        <v>0.03738538271599192</v>
      </c>
      <c r="V90" s="10">
        <f t="shared" si="21"/>
        <v>116.92468814825693</v>
      </c>
      <c r="W90" s="3">
        <f>0</f>
        <v>0</v>
      </c>
      <c r="Y90" s="3">
        <f t="shared" si="37"/>
        <v>-5122.706164530524</v>
      </c>
      <c r="Z90" s="3">
        <f t="shared" si="38"/>
        <v>-5122.706179452941</v>
      </c>
      <c r="AA90" s="3">
        <f t="shared" si="39"/>
        <v>-5122.706224220192</v>
      </c>
      <c r="AB90" s="3">
        <f t="shared" si="40"/>
        <v>0.5473608783018515</v>
      </c>
      <c r="AC90" s="3">
        <f t="shared" si="41"/>
        <v>0</v>
      </c>
    </row>
    <row r="91" spans="1:29" ht="12.75">
      <c r="A91" s="10">
        <f t="shared" si="27"/>
        <v>0.5076573161485983</v>
      </c>
      <c r="B91" s="3">
        <f t="shared" si="22"/>
        <v>30</v>
      </c>
      <c r="C91" s="9">
        <f t="shared" si="28"/>
        <v>-0.00010065401592419576</v>
      </c>
      <c r="D91" s="10">
        <f t="shared" si="29"/>
        <v>30.065425553199844</v>
      </c>
      <c r="E91" s="9">
        <f t="shared" si="30"/>
        <v>-0.00010065401622142363</v>
      </c>
      <c r="F91" s="10">
        <f t="shared" si="31"/>
        <v>30.130851109634307</v>
      </c>
      <c r="G91" s="9">
        <f t="shared" si="32"/>
        <v>-0.0001006540171131072</v>
      </c>
      <c r="H91" s="10">
        <f t="shared" si="33"/>
        <v>30.1962766725375</v>
      </c>
      <c r="I91" s="9">
        <f t="shared" si="34"/>
        <v>-0.00010065401859924504</v>
      </c>
      <c r="J91" s="3">
        <f t="shared" si="35"/>
        <v>65.86347849780464</v>
      </c>
      <c r="K91" s="1">
        <f>0</f>
        <v>0</v>
      </c>
      <c r="L91" s="10">
        <f t="shared" si="36"/>
        <v>0.5076573161485983</v>
      </c>
      <c r="N91" s="9">
        <f t="shared" si="23"/>
        <v>-0.0001005725073595127</v>
      </c>
      <c r="O91" s="9">
        <f t="shared" si="24"/>
        <v>-0.00010057250795750635</v>
      </c>
      <c r="P91" s="9">
        <f t="shared" si="25"/>
        <v>-0.0001005725091534922</v>
      </c>
      <c r="Q91" s="9">
        <f t="shared" si="26"/>
        <v>-0.00010057251094746943</v>
      </c>
      <c r="S91" s="10">
        <f t="shared" si="21"/>
        <v>0.037402075125848214</v>
      </c>
      <c r="T91" s="10">
        <f t="shared" si="21"/>
        <v>0.03740207509547209</v>
      </c>
      <c r="U91" s="10">
        <f t="shared" si="21"/>
        <v>0.03740207500434375</v>
      </c>
      <c r="V91" s="10">
        <f t="shared" si="21"/>
        <v>0.03740207485246326</v>
      </c>
      <c r="W91" s="3">
        <f>0</f>
        <v>0</v>
      </c>
      <c r="Y91" s="3">
        <f t="shared" si="37"/>
        <v>-5114.4014493516015</v>
      </c>
      <c r="Z91" s="3">
        <f t="shared" si="38"/>
        <v>-5114.401464454254</v>
      </c>
      <c r="AA91" s="3">
        <f t="shared" si="39"/>
        <v>-5114.4015097622105</v>
      </c>
      <c r="AB91" s="3">
        <f t="shared" si="40"/>
        <v>-5114.401585275397</v>
      </c>
      <c r="AC91" s="3">
        <f t="shared" si="41"/>
        <v>0</v>
      </c>
    </row>
    <row r="92" spans="1:29" ht="12.75">
      <c r="A92" s="10">
        <f t="shared" si="27"/>
        <v>0.5147081122062177</v>
      </c>
      <c r="B92" s="3">
        <f t="shared" si="22"/>
        <v>30</v>
      </c>
      <c r="C92" s="9">
        <f t="shared" si="28"/>
        <v>-0.00010049113956472405</v>
      </c>
      <c r="D92" s="10">
        <f t="shared" si="29"/>
        <v>30.065425764895828</v>
      </c>
      <c r="E92" s="9">
        <f t="shared" si="30"/>
        <v>-0.00010049113986548677</v>
      </c>
      <c r="F92" s="10">
        <f t="shared" si="31"/>
        <v>30.130851533025773</v>
      </c>
      <c r="G92" s="9">
        <f t="shared" si="32"/>
        <v>-0.00010049114076777357</v>
      </c>
      <c r="H92" s="10">
        <f t="shared" si="33"/>
        <v>30.19627730762414</v>
      </c>
      <c r="I92" s="9">
        <f t="shared" si="34"/>
        <v>-0.00010049114227158352</v>
      </c>
      <c r="J92" s="3">
        <f t="shared" si="35"/>
        <v>-5.3439560698123065</v>
      </c>
      <c r="K92" s="1">
        <f>0</f>
        <v>0</v>
      </c>
      <c r="L92" s="10">
        <f t="shared" si="36"/>
        <v>0.5147081122062177</v>
      </c>
      <c r="N92" s="9">
        <f t="shared" si="23"/>
        <v>-0.00010040991259721528</v>
      </c>
      <c r="O92" s="9">
        <f t="shared" si="24"/>
        <v>-0.00010040991320226503</v>
      </c>
      <c r="P92" s="9">
        <f t="shared" si="25"/>
        <v>-0.00010040991441236369</v>
      </c>
      <c r="Q92" s="9">
        <f t="shared" si="26"/>
        <v>-5.548791388568965E-09</v>
      </c>
      <c r="S92" s="10">
        <f t="shared" si="21"/>
        <v>0.03741873173541065</v>
      </c>
      <c r="T92" s="10">
        <f t="shared" si="21"/>
        <v>0.037418731704632835</v>
      </c>
      <c r="U92" s="10">
        <f t="shared" si="21"/>
        <v>0.037418731612299555</v>
      </c>
      <c r="V92" s="10">
        <f t="shared" si="21"/>
        <v>0.03741873145841093</v>
      </c>
      <c r="W92" s="3">
        <f>0</f>
        <v>0</v>
      </c>
      <c r="Y92" s="3">
        <f t="shared" si="37"/>
        <v>-5106.125424979413</v>
      </c>
      <c r="Z92" s="3">
        <f t="shared" si="38"/>
        <v>-5106.125440261678</v>
      </c>
      <c r="AA92" s="3">
        <f t="shared" si="39"/>
        <v>-5106.125486108403</v>
      </c>
      <c r="AB92" s="3">
        <f t="shared" si="40"/>
        <v>-5106.125562519539</v>
      </c>
      <c r="AC92" s="3">
        <f t="shared" si="41"/>
        <v>0</v>
      </c>
    </row>
    <row r="93" spans="1:29" ht="12.75">
      <c r="A93" s="10">
        <f t="shared" si="27"/>
        <v>0.5217589082638371</v>
      </c>
      <c r="B93" s="3">
        <f t="shared" si="22"/>
        <v>30</v>
      </c>
      <c r="C93" s="9">
        <f t="shared" si="28"/>
        <v>-0.00010032882591326667</v>
      </c>
      <c r="D93" s="10">
        <f t="shared" si="29"/>
        <v>30.065425979089756</v>
      </c>
      <c r="E93" s="9">
        <f t="shared" si="30"/>
        <v>-0.00010032882621755068</v>
      </c>
      <c r="F93" s="10">
        <f t="shared" si="31"/>
        <v>30.13085196141332</v>
      </c>
      <c r="G93" s="9">
        <f t="shared" si="32"/>
        <v>-0.0001003288271304032</v>
      </c>
      <c r="H93" s="10">
        <f t="shared" si="33"/>
        <v>-5.3479147777906775</v>
      </c>
      <c r="I93" s="9">
        <f t="shared" si="34"/>
        <v>-1.1163222156738969E-08</v>
      </c>
      <c r="J93" s="3">
        <f t="shared" si="35"/>
        <v>-5.347884729801088</v>
      </c>
      <c r="K93" s="1">
        <f>0</f>
        <v>0</v>
      </c>
      <c r="L93" s="10">
        <f t="shared" si="36"/>
        <v>0.5217589082638371</v>
      </c>
      <c r="N93" s="9">
        <f t="shared" si="23"/>
        <v>-0.0001002478795746219</v>
      </c>
      <c r="O93" s="9">
        <f t="shared" si="24"/>
        <v>-0.00010024788018670257</v>
      </c>
      <c r="P93" s="9">
        <f t="shared" si="25"/>
        <v>-1.6843118022147118E-08</v>
      </c>
      <c r="Q93" s="9">
        <f t="shared" si="26"/>
        <v>-5.6143740867123055E-09</v>
      </c>
      <c r="S93" s="10">
        <f t="shared" si="21"/>
        <v>0.037435352518493704</v>
      </c>
      <c r="T93" s="10">
        <f t="shared" si="21"/>
        <v>0.03743535248731505</v>
      </c>
      <c r="U93" s="10">
        <f t="shared" si="21"/>
        <v>0.03743535239377898</v>
      </c>
      <c r="V93" s="10">
        <f t="shared" si="21"/>
        <v>112.83054841520268</v>
      </c>
      <c r="W93" s="3">
        <f>0</f>
        <v>0</v>
      </c>
      <c r="Y93" s="3">
        <f t="shared" si="37"/>
        <v>-5097.877992756855</v>
      </c>
      <c r="Z93" s="3">
        <f t="shared" si="38"/>
        <v>-5097.878008218042</v>
      </c>
      <c r="AA93" s="3">
        <f t="shared" si="39"/>
        <v>-5097.878054601628</v>
      </c>
      <c r="AB93" s="3">
        <f t="shared" si="40"/>
        <v>-0.5672222717954696</v>
      </c>
      <c r="AC93" s="3">
        <f t="shared" si="41"/>
        <v>0</v>
      </c>
    </row>
    <row r="94" spans="1:29" ht="12.75">
      <c r="A94" s="10">
        <f t="shared" si="27"/>
        <v>0.5288097043214565</v>
      </c>
      <c r="B94" s="3">
        <f t="shared" si="22"/>
        <v>30</v>
      </c>
      <c r="C94" s="9">
        <f t="shared" si="28"/>
        <v>-0.0001001670730348754</v>
      </c>
      <c r="D94" s="10">
        <f t="shared" si="29"/>
        <v>30.065426195772687</v>
      </c>
      <c r="E94" s="9">
        <f t="shared" si="30"/>
        <v>-0.000100167073342669</v>
      </c>
      <c r="F94" s="10">
        <f t="shared" si="31"/>
        <v>-5.351980009642449</v>
      </c>
      <c r="G94" s="9">
        <f t="shared" si="32"/>
        <v>-2.258830505324601E-08</v>
      </c>
      <c r="H94" s="10">
        <f t="shared" si="33"/>
        <v>-5.351889870196774</v>
      </c>
      <c r="I94" s="9">
        <f t="shared" si="34"/>
        <v>-1.1294156788644642E-08</v>
      </c>
      <c r="J94" s="3">
        <f t="shared" si="35"/>
        <v>-5.351859823707478</v>
      </c>
      <c r="K94" s="1">
        <f>0</f>
        <v>0</v>
      </c>
      <c r="L94" s="10">
        <f t="shared" si="36"/>
        <v>0.5288097043214565</v>
      </c>
      <c r="N94" s="9">
        <f t="shared" si="23"/>
        <v>-0.00010008640636011444</v>
      </c>
      <c r="O94" s="9">
        <f t="shared" si="24"/>
        <v>-2.839860966856997E-08</v>
      </c>
      <c r="P94" s="9">
        <f t="shared" si="25"/>
        <v>-1.703917437323146E-08</v>
      </c>
      <c r="Q94" s="9">
        <f t="shared" si="26"/>
        <v>-5.679726219745951E-09</v>
      </c>
      <c r="S94" s="10">
        <f t="shared" si="21"/>
        <v>0.03745193732916748</v>
      </c>
      <c r="T94" s="10">
        <f t="shared" si="21"/>
        <v>0.03745193729758855</v>
      </c>
      <c r="U94" s="10">
        <f t="shared" si="21"/>
        <v>55.76126562203473</v>
      </c>
      <c r="V94" s="10">
        <f t="shared" si="21"/>
        <v>111.52248915934813</v>
      </c>
      <c r="W94" s="3">
        <f>0</f>
        <v>0</v>
      </c>
      <c r="Y94" s="3">
        <f t="shared" si="37"/>
        <v>-5089.6590543659195</v>
      </c>
      <c r="Z94" s="3">
        <f t="shared" si="38"/>
        <v>-5089.659070005436</v>
      </c>
      <c r="AA94" s="3">
        <f t="shared" si="39"/>
        <v>-1.1477501323913575</v>
      </c>
      <c r="AB94" s="3">
        <f t="shared" si="40"/>
        <v>-0.5738752827562346</v>
      </c>
      <c r="AC94" s="3">
        <f t="shared" si="41"/>
        <v>0</v>
      </c>
    </row>
    <row r="95" spans="1:29" ht="12.75">
      <c r="A95" s="10">
        <f t="shared" si="27"/>
        <v>0.5358605003790758</v>
      </c>
      <c r="B95" s="3">
        <f t="shared" si="22"/>
        <v>30</v>
      </c>
      <c r="C95" s="9">
        <f t="shared" si="28"/>
        <v>-0.00010000587900125641</v>
      </c>
      <c r="D95" s="10">
        <f t="shared" si="29"/>
        <v>-5.35615159290067</v>
      </c>
      <c r="E95" s="9">
        <f t="shared" si="30"/>
        <v>-3.42738586347829E-08</v>
      </c>
      <c r="F95" s="10">
        <f t="shared" si="31"/>
        <v>-5.356001368152326</v>
      </c>
      <c r="G95" s="9">
        <f t="shared" si="32"/>
        <v>-2.2849253457488367E-08</v>
      </c>
      <c r="H95" s="10">
        <f t="shared" si="33"/>
        <v>-5.355911233258576</v>
      </c>
      <c r="I95" s="9">
        <f t="shared" si="34"/>
        <v>-1.1424631038757266E-08</v>
      </c>
      <c r="J95" s="3">
        <f t="shared" si="35"/>
        <v>-5.3558811882865704</v>
      </c>
      <c r="K95" s="1">
        <f>0</f>
        <v>0</v>
      </c>
      <c r="L95" s="10">
        <f t="shared" si="36"/>
        <v>0.5358605003790758</v>
      </c>
      <c r="N95" s="9">
        <f t="shared" si="23"/>
        <v>-4.0213879067906615E-08</v>
      </c>
      <c r="O95" s="9">
        <f t="shared" si="24"/>
        <v>-2.87242210061146E-08</v>
      </c>
      <c r="P95" s="9">
        <f t="shared" si="25"/>
        <v>-1.723454127236368E-08</v>
      </c>
      <c r="Q95" s="9">
        <f t="shared" si="26"/>
        <v>-5.744848535451279E-09</v>
      </c>
      <c r="S95" s="10">
        <f t="shared" si="21"/>
        <v>0.037468486021658295</v>
      </c>
      <c r="T95" s="10">
        <f t="shared" si="21"/>
        <v>36.74965493226784</v>
      </c>
      <c r="U95" s="10">
        <f t="shared" si="21"/>
        <v>55.12444773607289</v>
      </c>
      <c r="V95" s="10">
        <f t="shared" si="21"/>
        <v>110.24885388006453</v>
      </c>
      <c r="W95" s="3">
        <f>0</f>
        <v>0</v>
      </c>
      <c r="Y95" s="3">
        <f t="shared" si="37"/>
        <v>-5081.468511826726</v>
      </c>
      <c r="Z95" s="3">
        <f t="shared" si="38"/>
        <v>-1.741512950746244</v>
      </c>
      <c r="AA95" s="3">
        <f t="shared" si="39"/>
        <v>-1.1610093638746617</v>
      </c>
      <c r="AB95" s="3">
        <f t="shared" si="40"/>
        <v>-0.5805049009364135</v>
      </c>
      <c r="AC95" s="3">
        <f t="shared" si="41"/>
        <v>0</v>
      </c>
    </row>
    <row r="96" spans="1:29" ht="12.75">
      <c r="A96" s="10">
        <f t="shared" si="27"/>
        <v>0.5429112964366952</v>
      </c>
      <c r="B96" s="3">
        <f t="shared" si="22"/>
        <v>30</v>
      </c>
      <c r="C96" s="9">
        <f t="shared" si="28"/>
        <v>9.975280489388215E-05</v>
      </c>
      <c r="D96" s="10">
        <f t="shared" si="29"/>
        <v>-5.360219051627377</v>
      </c>
      <c r="E96" s="9">
        <f t="shared" si="30"/>
        <v>-3.466390433266742E-08</v>
      </c>
      <c r="F96" s="10">
        <f t="shared" si="31"/>
        <v>-5.360068834551129</v>
      </c>
      <c r="G96" s="9">
        <f t="shared" si="32"/>
        <v>-2.3109284083134556E-08</v>
      </c>
      <c r="H96" s="10">
        <f t="shared" si="33"/>
        <v>-5.359978704260633</v>
      </c>
      <c r="I96" s="9">
        <f t="shared" si="34"/>
        <v>-1.1554646400088091E-08</v>
      </c>
      <c r="J96" s="3">
        <f t="shared" si="35"/>
        <v>-5.359948660822905</v>
      </c>
      <c r="K96" s="1">
        <f>0</f>
        <v>0</v>
      </c>
      <c r="L96" s="10">
        <f t="shared" si="36"/>
        <v>0.5429112964366952</v>
      </c>
      <c r="N96" s="9">
        <f t="shared" si="23"/>
        <v>9.967217598643593E-05</v>
      </c>
      <c r="O96" s="9">
        <f t="shared" si="24"/>
        <v>-2.9048686982000712E-08</v>
      </c>
      <c r="P96" s="9">
        <f t="shared" si="25"/>
        <v>-1.7429220954162115E-08</v>
      </c>
      <c r="Q96" s="9">
        <f t="shared" si="26"/>
        <v>-5.809741779057192E-09</v>
      </c>
      <c r="S96" s="10">
        <f t="shared" si="21"/>
        <v>0.03749450977360146</v>
      </c>
      <c r="T96" s="10">
        <f t="shared" si="21"/>
        <v>36.33613992058568</v>
      </c>
      <c r="U96" s="10">
        <f t="shared" si="21"/>
        <v>54.50417561593078</v>
      </c>
      <c r="V96" s="10">
        <f t="shared" si="21"/>
        <v>109.00831011289081</v>
      </c>
      <c r="W96" s="3">
        <f>0</f>
        <v>0</v>
      </c>
      <c r="Y96" s="3">
        <f t="shared" si="37"/>
        <v>5068.609386737043</v>
      </c>
      <c r="Z96" s="3">
        <f t="shared" si="38"/>
        <v>-1.7613318349135312</v>
      </c>
      <c r="AA96" s="3">
        <f t="shared" si="39"/>
        <v>-1.1742219614692002</v>
      </c>
      <c r="AB96" s="3">
        <f t="shared" si="40"/>
        <v>-0.5871112021984429</v>
      </c>
      <c r="AC96" s="3">
        <f t="shared" si="41"/>
        <v>0</v>
      </c>
    </row>
    <row r="97" spans="1:29" ht="12.75">
      <c r="A97" s="10">
        <f t="shared" si="27"/>
        <v>0.5499620924943146</v>
      </c>
      <c r="B97" s="3">
        <f t="shared" si="22"/>
        <v>30</v>
      </c>
      <c r="C97" s="9">
        <f t="shared" si="28"/>
        <v>9.959168632966641E-05</v>
      </c>
      <c r="D97" s="10">
        <f t="shared" si="29"/>
        <v>29.935053808527435</v>
      </c>
      <c r="E97" s="9">
        <f t="shared" si="30"/>
        <v>9.95916866831646E-05</v>
      </c>
      <c r="F97" s="10">
        <f t="shared" si="31"/>
        <v>-5.364182246650982</v>
      </c>
      <c r="G97" s="9">
        <f t="shared" si="32"/>
        <v>-2.3368399905813844E-08</v>
      </c>
      <c r="H97" s="10">
        <f t="shared" si="33"/>
        <v>-5.364092121014756</v>
      </c>
      <c r="I97" s="9">
        <f t="shared" si="34"/>
        <v>-1.1684204359482473E-08</v>
      </c>
      <c r="J97" s="3">
        <f t="shared" si="35"/>
        <v>-5.364062079128659</v>
      </c>
      <c r="K97" s="1">
        <f>0</f>
        <v>0</v>
      </c>
      <c r="L97" s="10">
        <f t="shared" si="36"/>
        <v>0.5499620924943146</v>
      </c>
      <c r="N97" s="9">
        <f t="shared" si="23"/>
        <v>9.951133603627273E-05</v>
      </c>
      <c r="O97" s="9">
        <f t="shared" si="24"/>
        <v>9.95113367471141E-05</v>
      </c>
      <c r="P97" s="9">
        <f t="shared" si="25"/>
        <v>-1.762321564645554E-08</v>
      </c>
      <c r="Q97" s="9">
        <f t="shared" si="26"/>
        <v>-5.8744066921860466E-09</v>
      </c>
      <c r="S97" s="10">
        <f t="shared" si="21"/>
        <v>0.03751110445177518</v>
      </c>
      <c r="T97" s="10">
        <f t="shared" si="21"/>
        <v>0.03751110441534332</v>
      </c>
      <c r="U97" s="10">
        <f t="shared" si="21"/>
        <v>53.89981697943447</v>
      </c>
      <c r="V97" s="10">
        <f t="shared" si="21"/>
        <v>107.79959330336372</v>
      </c>
      <c r="W97" s="3">
        <f>0</f>
        <v>0</v>
      </c>
      <c r="Y97" s="3">
        <f t="shared" si="37"/>
        <v>5060.422678926368</v>
      </c>
      <c r="Z97" s="3">
        <f t="shared" si="38"/>
        <v>5060.42269688821</v>
      </c>
      <c r="AA97" s="3">
        <f t="shared" si="39"/>
        <v>-1.1873880763717484</v>
      </c>
      <c r="AB97" s="3">
        <f t="shared" si="40"/>
        <v>-0.5936942620914599</v>
      </c>
      <c r="AC97" s="3">
        <f t="shared" si="41"/>
        <v>0</v>
      </c>
    </row>
    <row r="98" spans="1:29" ht="12.75">
      <c r="A98" s="10">
        <f t="shared" si="27"/>
        <v>0.557012888551934</v>
      </c>
      <c r="B98" s="3">
        <f t="shared" si="22"/>
        <v>30</v>
      </c>
      <c r="C98" s="9">
        <f t="shared" si="28"/>
        <v>9.943112451237353E-05</v>
      </c>
      <c r="D98" s="10">
        <f t="shared" si="29"/>
        <v>29.935053556882174</v>
      </c>
      <c r="E98" s="9">
        <f t="shared" si="30"/>
        <v>9.943112486971341E-05</v>
      </c>
      <c r="F98" s="10">
        <f t="shared" si="31"/>
        <v>29.87010711017433</v>
      </c>
      <c r="G98" s="9">
        <f t="shared" si="32"/>
        <v>9.943112594173322E-05</v>
      </c>
      <c r="H98" s="10">
        <f t="shared" si="33"/>
        <v>-5.368251321858889</v>
      </c>
      <c r="I98" s="9">
        <f t="shared" si="34"/>
        <v>-1.1813306399549846E-08</v>
      </c>
      <c r="J98" s="3">
        <f t="shared" si="35"/>
        <v>-5.368221281541095</v>
      </c>
      <c r="K98" s="1">
        <f>0</f>
        <v>0</v>
      </c>
      <c r="L98" s="10">
        <f t="shared" si="36"/>
        <v>0.557012888551934</v>
      </c>
      <c r="N98" s="9">
        <f t="shared" si="23"/>
        <v>9.935105187533736E-05</v>
      </c>
      <c r="O98" s="9">
        <f t="shared" si="24"/>
        <v>9.935105259384903E-05</v>
      </c>
      <c r="P98" s="9">
        <f t="shared" si="25"/>
        <v>9.935105403087227E-05</v>
      </c>
      <c r="Q98" s="9">
        <f t="shared" si="26"/>
        <v>-5.938844015823617E-09</v>
      </c>
      <c r="S98" s="10">
        <f t="shared" si="21"/>
        <v>0.03752766234607095</v>
      </c>
      <c r="T98" s="10">
        <f t="shared" si="21"/>
        <v>0.03752766230919764</v>
      </c>
      <c r="U98" s="10">
        <f t="shared" si="21"/>
        <v>0.03752766219857768</v>
      </c>
      <c r="V98" s="10">
        <f t="shared" si="21"/>
        <v>106.62150251800769</v>
      </c>
      <c r="W98" s="3">
        <f>0</f>
        <v>0</v>
      </c>
      <c r="Y98" s="3">
        <f t="shared" si="37"/>
        <v>5052.264260372142</v>
      </c>
      <c r="Z98" s="3">
        <f t="shared" si="38"/>
        <v>5052.264278529188</v>
      </c>
      <c r="AA98" s="3">
        <f t="shared" si="39"/>
        <v>5052.264333000335</v>
      </c>
      <c r="AB98" s="3">
        <f t="shared" si="40"/>
        <v>-0.600254155949367</v>
      </c>
      <c r="AC98" s="3">
        <f t="shared" si="41"/>
        <v>0</v>
      </c>
    </row>
    <row r="99" spans="1:29" ht="12.75">
      <c r="A99" s="10">
        <f t="shared" si="27"/>
        <v>0.5640636846095534</v>
      </c>
      <c r="B99" s="3">
        <f t="shared" si="22"/>
        <v>30</v>
      </c>
      <c r="C99" s="9">
        <f t="shared" si="28"/>
        <v>9.927111752826746E-05</v>
      </c>
      <c r="D99" s="10">
        <f t="shared" si="29"/>
        <v>29.935053302521567</v>
      </c>
      <c r="E99" s="9">
        <f t="shared" si="30"/>
        <v>9.927111788943594E-05</v>
      </c>
      <c r="F99" s="10">
        <f t="shared" si="31"/>
        <v>29.87010660145313</v>
      </c>
      <c r="G99" s="9">
        <f t="shared" si="32"/>
        <v>9.927111897294112E-05</v>
      </c>
      <c r="H99" s="10">
        <f t="shared" si="33"/>
        <v>29.8051598932053</v>
      </c>
      <c r="I99" s="9">
        <f t="shared" si="34"/>
        <v>9.927112077878145E-05</v>
      </c>
      <c r="J99" s="3">
        <f t="shared" si="35"/>
        <v>-5.372426106922107</v>
      </c>
      <c r="K99" s="1">
        <f>0</f>
        <v>0</v>
      </c>
      <c r="L99" s="10">
        <f t="shared" si="36"/>
        <v>0.5640636846095534</v>
      </c>
      <c r="N99" s="9">
        <f t="shared" si="23"/>
        <v>9.919132159318586E-05</v>
      </c>
      <c r="O99" s="9">
        <f t="shared" si="24"/>
        <v>9.919132231934124E-05</v>
      </c>
      <c r="P99" s="9">
        <f t="shared" si="25"/>
        <v>9.91913237716503E-05</v>
      </c>
      <c r="Q99" s="9">
        <f t="shared" si="26"/>
        <v>9.919132595011177E-05</v>
      </c>
      <c r="S99" s="10">
        <f t="shared" si="21"/>
        <v>0.03754418330612713</v>
      </c>
      <c r="T99" s="10">
        <f t="shared" si="21"/>
        <v>0.037544183268813196</v>
      </c>
      <c r="U99" s="10">
        <f t="shared" si="21"/>
        <v>0.03754418315687142</v>
      </c>
      <c r="V99" s="10">
        <f t="shared" si="21"/>
        <v>0.03754418297030194</v>
      </c>
      <c r="W99" s="3">
        <f>0</f>
        <v>0</v>
      </c>
      <c r="Y99" s="3">
        <f t="shared" si="37"/>
        <v>5044.134033834189</v>
      </c>
      <c r="Z99" s="3">
        <f t="shared" si="38"/>
        <v>5044.134052185773</v>
      </c>
      <c r="AA99" s="3">
        <f t="shared" si="39"/>
        <v>5044.13410724051</v>
      </c>
      <c r="AB99" s="3">
        <f t="shared" si="40"/>
        <v>5044.134198998324</v>
      </c>
      <c r="AC99" s="3">
        <f t="shared" si="41"/>
        <v>0</v>
      </c>
    </row>
    <row r="100" spans="1:29" ht="12.75">
      <c r="A100" s="10">
        <f t="shared" si="27"/>
        <v>0.5711144806671727</v>
      </c>
      <c r="B100" s="3">
        <f t="shared" si="22"/>
        <v>30</v>
      </c>
      <c r="C100" s="9">
        <f t="shared" si="28"/>
        <v>9.911166347019059E-05</v>
      </c>
      <c r="D100" s="10">
        <f t="shared" si="29"/>
        <v>29.93505304545498</v>
      </c>
      <c r="E100" s="9">
        <f t="shared" si="30"/>
        <v>9.911166383517424E-05</v>
      </c>
      <c r="F100" s="10">
        <f t="shared" si="31"/>
        <v>29.870106087320593</v>
      </c>
      <c r="G100" s="9">
        <f t="shared" si="32"/>
        <v>9.911166493012362E-05</v>
      </c>
      <c r="H100" s="10">
        <f t="shared" si="33"/>
        <v>29.80515912200722</v>
      </c>
      <c r="I100" s="9">
        <f t="shared" si="34"/>
        <v>9.911166675503735E-05</v>
      </c>
      <c r="J100" s="3">
        <f t="shared" si="35"/>
        <v>64.85710068650702</v>
      </c>
      <c r="K100" s="1">
        <f>0</f>
        <v>0</v>
      </c>
      <c r="L100" s="10">
        <f t="shared" si="36"/>
        <v>0.5711144806671727</v>
      </c>
      <c r="N100" s="9">
        <f t="shared" si="23"/>
        <v>9.903214328594093E-05</v>
      </c>
      <c r="O100" s="9">
        <f t="shared" si="24"/>
        <v>9.903214401971195E-05</v>
      </c>
      <c r="P100" s="9">
        <f t="shared" si="25"/>
        <v>9.903214548725288E-05</v>
      </c>
      <c r="Q100" s="9">
        <f t="shared" si="26"/>
        <v>6.0641037685629526E-09</v>
      </c>
      <c r="S100" s="10">
        <f t="shared" si="21"/>
        <v>0.03756066718174555</v>
      </c>
      <c r="T100" s="10">
        <f t="shared" si="21"/>
        <v>0.037560667143991866</v>
      </c>
      <c r="U100" s="10">
        <f t="shared" si="21"/>
        <v>0.03756066703073107</v>
      </c>
      <c r="V100" s="10">
        <f aca="true" t="shared" si="42" ref="V100:V163">(((64/ABS(AB100))^8)+9.5*(LN($E$10+5.74/(ABS(AB100)^0.9))-((2500/ABS(AB100))^6))^(-16))^0.125</f>
        <v>0.03756066684196331</v>
      </c>
      <c r="W100" s="3">
        <f>0</f>
        <v>0</v>
      </c>
      <c r="Y100" s="3">
        <f t="shared" si="37"/>
        <v>5036.031902406591</v>
      </c>
      <c r="Z100" s="3">
        <f t="shared" si="38"/>
        <v>5036.03192095203</v>
      </c>
      <c r="AA100" s="3">
        <f t="shared" si="39"/>
        <v>5036.031976588268</v>
      </c>
      <c r="AB100" s="3">
        <f t="shared" si="40"/>
        <v>5036.032069315233</v>
      </c>
      <c r="AC100" s="3">
        <f t="shared" si="41"/>
        <v>0</v>
      </c>
    </row>
    <row r="101" spans="1:29" ht="12.75">
      <c r="A101" s="10">
        <f t="shared" si="27"/>
        <v>0.5781652767247921</v>
      </c>
      <c r="B101" s="3">
        <f t="shared" si="22"/>
        <v>30</v>
      </c>
      <c r="C101" s="9">
        <f t="shared" si="28"/>
        <v>9.89527604375404E-05</v>
      </c>
      <c r="D101" s="10">
        <f t="shared" si="29"/>
        <v>29.935052785692392</v>
      </c>
      <c r="E101" s="9">
        <f t="shared" si="30"/>
        <v>9.895276080632446E-05</v>
      </c>
      <c r="F101" s="10">
        <f t="shared" si="31"/>
        <v>29.870105567795797</v>
      </c>
      <c r="G101" s="9">
        <f t="shared" si="32"/>
        <v>9.895276191267718E-05</v>
      </c>
      <c r="H101" s="10">
        <f t="shared" si="33"/>
        <v>64.86142421955967</v>
      </c>
      <c r="I101" s="9">
        <f t="shared" si="34"/>
        <v>1.2191991233831065E-08</v>
      </c>
      <c r="J101" s="3">
        <f t="shared" si="35"/>
        <v>64.8613941984045</v>
      </c>
      <c r="K101" s="1">
        <f>0</f>
        <v>0</v>
      </c>
      <c r="L101" s="10">
        <f t="shared" si="36"/>
        <v>0.5781652767247921</v>
      </c>
      <c r="N101" s="9">
        <f t="shared" si="23"/>
        <v>9.887351505626782E-05</v>
      </c>
      <c r="O101" s="9">
        <f t="shared" si="24"/>
        <v>9.887351579762704E-05</v>
      </c>
      <c r="P101" s="9">
        <f t="shared" si="25"/>
        <v>1.838349254181036E-08</v>
      </c>
      <c r="Q101" s="9">
        <f t="shared" si="26"/>
        <v>6.127832386230235E-09</v>
      </c>
      <c r="S101" s="10">
        <f aca="true" t="shared" si="43" ref="S101:V164">(((64/ABS(Y101))^8)+9.5*(LN($E$10+5.74/(ABS(Y101)^0.9))-((2500/ABS(Y101))^6))^(-16))^0.125</f>
        <v>0.037577113822898404</v>
      </c>
      <c r="T101" s="10">
        <f t="shared" si="43"/>
        <v>0.0375771137847061</v>
      </c>
      <c r="U101" s="10">
        <f t="shared" si="43"/>
        <v>0.03757711367012912</v>
      </c>
      <c r="V101" s="10">
        <f t="shared" si="42"/>
        <v>103.30982477501449</v>
      </c>
      <c r="W101" s="3">
        <f>0</f>
        <v>0</v>
      </c>
      <c r="Y101" s="3">
        <f t="shared" si="37"/>
        <v>5027.957769516508</v>
      </c>
      <c r="Z101" s="3">
        <f t="shared" si="38"/>
        <v>5027.957788255052</v>
      </c>
      <c r="AA101" s="3">
        <f t="shared" si="39"/>
        <v>5027.957844470712</v>
      </c>
      <c r="AB101" s="3">
        <f t="shared" si="40"/>
        <v>0.6194957753473842</v>
      </c>
      <c r="AC101" s="3">
        <f t="shared" si="41"/>
        <v>0</v>
      </c>
    </row>
    <row r="102" spans="1:29" ht="12.75">
      <c r="A102" s="10">
        <f t="shared" si="27"/>
        <v>0.5852160727824115</v>
      </c>
      <c r="B102" s="3">
        <f t="shared" si="22"/>
        <v>30</v>
      </c>
      <c r="C102" s="9">
        <f t="shared" si="28"/>
        <v>9.879440653624406E-05</v>
      </c>
      <c r="D102" s="10">
        <f t="shared" si="29"/>
        <v>29.935052523243506</v>
      </c>
      <c r="E102" s="9">
        <f t="shared" si="30"/>
        <v>9.879440690881593E-05</v>
      </c>
      <c r="F102" s="10">
        <f t="shared" si="31"/>
        <v>64.86585290955284</v>
      </c>
      <c r="G102" s="9">
        <f t="shared" si="32"/>
        <v>2.4638438180715865E-08</v>
      </c>
      <c r="H102" s="10">
        <f t="shared" si="33"/>
        <v>64.86576285101268</v>
      </c>
      <c r="I102" s="9">
        <f t="shared" si="34"/>
        <v>1.231922373039916E-08</v>
      </c>
      <c r="J102" s="3">
        <f t="shared" si="35"/>
        <v>64.86573283149194</v>
      </c>
      <c r="K102" s="1">
        <f>0</f>
        <v>0</v>
      </c>
      <c r="L102" s="10">
        <f t="shared" si="36"/>
        <v>0.5852160727824115</v>
      </c>
      <c r="N102" s="9">
        <f t="shared" si="23"/>
        <v>9.871543501335221E-05</v>
      </c>
      <c r="O102" s="9">
        <f t="shared" si="24"/>
        <v>3.095665897971444E-08</v>
      </c>
      <c r="P102" s="9">
        <f t="shared" si="25"/>
        <v>1.857400471447154E-08</v>
      </c>
      <c r="Q102" s="9">
        <f t="shared" si="26"/>
        <v>6.191336459200921E-09</v>
      </c>
      <c r="S102" s="10">
        <f t="shared" si="43"/>
        <v>0.03759352307973515</v>
      </c>
      <c r="T102" s="10">
        <f t="shared" si="43"/>
        <v>0.03759352304110505</v>
      </c>
      <c r="U102" s="10">
        <f t="shared" si="43"/>
        <v>51.12144157787698</v>
      </c>
      <c r="V102" s="10">
        <f t="shared" si="42"/>
        <v>102.24284464592552</v>
      </c>
      <c r="W102" s="3">
        <f>0</f>
        <v>0</v>
      </c>
      <c r="Y102" s="3">
        <f t="shared" si="37"/>
        <v>5019.911538922883</v>
      </c>
      <c r="Z102" s="3">
        <f t="shared" si="38"/>
        <v>5019.911557853892</v>
      </c>
      <c r="AA102" s="3">
        <f t="shared" si="39"/>
        <v>1.251920877514852</v>
      </c>
      <c r="AB102" s="3">
        <f t="shared" si="40"/>
        <v>0.6259606745257991</v>
      </c>
      <c r="AC102" s="3">
        <f t="shared" si="41"/>
        <v>0</v>
      </c>
    </row>
    <row r="103" spans="1:29" ht="12.75">
      <c r="A103" s="10">
        <f t="shared" si="27"/>
        <v>0.5922668688400309</v>
      </c>
      <c r="B103" s="3">
        <f t="shared" si="22"/>
        <v>30</v>
      </c>
      <c r="C103" s="9">
        <f t="shared" si="28"/>
        <v>9.86365998787403E-05</v>
      </c>
      <c r="D103" s="10">
        <f t="shared" si="29"/>
        <v>64.87038658748267</v>
      </c>
      <c r="E103" s="9">
        <f t="shared" si="30"/>
        <v>3.7337986107026976E-08</v>
      </c>
      <c r="F103" s="10">
        <f t="shared" si="31"/>
        <v>64.87023649824451</v>
      </c>
      <c r="G103" s="9">
        <f t="shared" si="32"/>
        <v>2.4892006360952444E-08</v>
      </c>
      <c r="H103" s="10">
        <f t="shared" si="33"/>
        <v>64.87014644465697</v>
      </c>
      <c r="I103" s="9">
        <f t="shared" si="34"/>
        <v>1.2446007866969067E-08</v>
      </c>
      <c r="J103" s="3">
        <f t="shared" si="35"/>
        <v>64.87011642678702</v>
      </c>
      <c r="K103" s="1">
        <f>0</f>
        <v>0</v>
      </c>
      <c r="L103" s="10">
        <f t="shared" si="36"/>
        <v>0.5922668688400309</v>
      </c>
      <c r="N103" s="9">
        <f t="shared" si="23"/>
        <v>4.378225107143502E-08</v>
      </c>
      <c r="O103" s="9">
        <f t="shared" si="24"/>
        <v>3.127306003090462E-08</v>
      </c>
      <c r="P103" s="9">
        <f t="shared" si="25"/>
        <v>1.876384543892237E-08</v>
      </c>
      <c r="Q103" s="9">
        <f t="shared" si="26"/>
        <v>6.254616716261985E-09</v>
      </c>
      <c r="S103" s="10">
        <f t="shared" si="43"/>
        <v>0.03760989480258873</v>
      </c>
      <c r="T103" s="10">
        <f t="shared" si="43"/>
        <v>33.73380863164854</v>
      </c>
      <c r="U103" s="10">
        <f t="shared" si="43"/>
        <v>50.600681189019504</v>
      </c>
      <c r="V103" s="10">
        <f t="shared" si="42"/>
        <v>101.20132427108403</v>
      </c>
      <c r="W103" s="3">
        <f>0</f>
        <v>0</v>
      </c>
      <c r="Y103" s="3">
        <f t="shared" si="37"/>
        <v>5011.893114715524</v>
      </c>
      <c r="Z103" s="3">
        <f t="shared" si="38"/>
        <v>1.8972064701865945</v>
      </c>
      <c r="AA103" s="3">
        <f t="shared" si="39"/>
        <v>1.2648051072855557</v>
      </c>
      <c r="AB103" s="3">
        <f t="shared" si="40"/>
        <v>0.6324027917714365</v>
      </c>
      <c r="AC103" s="3">
        <f t="shared" si="41"/>
        <v>0</v>
      </c>
    </row>
    <row r="104" spans="1:29" ht="12.75">
      <c r="A104" s="10">
        <f t="shared" si="27"/>
        <v>0.5993176648976503</v>
      </c>
      <c r="B104" s="3">
        <f t="shared" si="22"/>
        <v>30</v>
      </c>
      <c r="C104" s="9">
        <f t="shared" si="28"/>
        <v>-9.837876001251374E-05</v>
      </c>
      <c r="D104" s="10">
        <f t="shared" si="29"/>
        <v>64.87481497151187</v>
      </c>
      <c r="E104" s="9">
        <f t="shared" si="30"/>
        <v>3.771699742547571E-08</v>
      </c>
      <c r="F104" s="10">
        <f t="shared" si="31"/>
        <v>64.87466489061116</v>
      </c>
      <c r="G104" s="9">
        <f t="shared" si="32"/>
        <v>2.514468072884564E-08</v>
      </c>
      <c r="H104" s="10">
        <f t="shared" si="33"/>
        <v>64.87457484202604</v>
      </c>
      <c r="I104" s="9">
        <f t="shared" si="34"/>
        <v>1.2572345098160005E-08</v>
      </c>
      <c r="J104" s="3">
        <f t="shared" si="35"/>
        <v>64.87454482582342</v>
      </c>
      <c r="K104" s="1">
        <f>0</f>
        <v>0</v>
      </c>
      <c r="L104" s="10">
        <f t="shared" si="36"/>
        <v>0.5993176648976503</v>
      </c>
      <c r="N104" s="9">
        <f t="shared" si="23"/>
        <v>-9.829982938418513E-05</v>
      </c>
      <c r="O104" s="9">
        <f t="shared" si="24"/>
        <v>3.1588345630101985E-08</v>
      </c>
      <c r="P104" s="9">
        <f t="shared" si="25"/>
        <v>1.8953016891990752E-08</v>
      </c>
      <c r="Q104" s="9">
        <f t="shared" si="26"/>
        <v>6.317673883206234E-09</v>
      </c>
      <c r="S104" s="10">
        <f t="shared" si="43"/>
        <v>0.037636685317247315</v>
      </c>
      <c r="T104" s="10">
        <f t="shared" si="43"/>
        <v>33.394823660455096</v>
      </c>
      <c r="U104" s="10">
        <f t="shared" si="43"/>
        <v>50.092204057324054</v>
      </c>
      <c r="V104" s="10">
        <f t="shared" si="42"/>
        <v>100.18437039323229</v>
      </c>
      <c r="W104" s="3">
        <f>0</f>
        <v>0</v>
      </c>
      <c r="Y104" s="3">
        <f t="shared" si="37"/>
        <v>-4998.791833326782</v>
      </c>
      <c r="Z104" s="3">
        <f t="shared" si="38"/>
        <v>1.9164646787994999</v>
      </c>
      <c r="AA104" s="3">
        <f t="shared" si="39"/>
        <v>1.2776439209334902</v>
      </c>
      <c r="AB104" s="3">
        <f t="shared" si="40"/>
        <v>0.6388222009959689</v>
      </c>
      <c r="AC104" s="3">
        <f t="shared" si="41"/>
        <v>0</v>
      </c>
    </row>
    <row r="105" spans="1:29" ht="12.75">
      <c r="A105" s="10">
        <f t="shared" si="27"/>
        <v>0.6063684609552696</v>
      </c>
      <c r="B105" s="3">
        <f t="shared" si="22"/>
        <v>30</v>
      </c>
      <c r="C105" s="9">
        <f t="shared" si="28"/>
        <v>-9.822103507350924E-05</v>
      </c>
      <c r="D105" s="10">
        <f t="shared" si="29"/>
        <v>30.06446804881228</v>
      </c>
      <c r="E105" s="9">
        <f t="shared" si="30"/>
        <v>-9.822103549560397E-05</v>
      </c>
      <c r="F105" s="10">
        <f t="shared" si="31"/>
        <v>64.87913792870022</v>
      </c>
      <c r="G105" s="9">
        <f t="shared" si="32"/>
        <v>2.5396464183212092E-08</v>
      </c>
      <c r="H105" s="10">
        <f t="shared" si="33"/>
        <v>64.87904788516707</v>
      </c>
      <c r="I105" s="9">
        <f t="shared" si="34"/>
        <v>1.2698236871979174E-08</v>
      </c>
      <c r="J105" s="3">
        <f t="shared" si="35"/>
        <v>64.87901787064868</v>
      </c>
      <c r="K105" s="1">
        <f>0</f>
        <v>0</v>
      </c>
      <c r="L105" s="10">
        <f t="shared" si="36"/>
        <v>0.6063684609552696</v>
      </c>
      <c r="N105" s="9">
        <f t="shared" si="23"/>
        <v>-9.814237726678805E-05</v>
      </c>
      <c r="O105" s="9">
        <f t="shared" si="24"/>
        <v>-9.814237811508538E-05</v>
      </c>
      <c r="P105" s="9">
        <f t="shared" si="25"/>
        <v>1.9141521243675914E-08</v>
      </c>
      <c r="Q105" s="9">
        <f t="shared" si="26"/>
        <v>6.3805086822855234E-09</v>
      </c>
      <c r="S105" s="10">
        <f t="shared" si="43"/>
        <v>0.037653098233422014</v>
      </c>
      <c r="T105" s="10">
        <f t="shared" si="43"/>
        <v>0.03765309818947373</v>
      </c>
      <c r="U105" s="10">
        <f t="shared" si="43"/>
        <v>49.595584209639945</v>
      </c>
      <c r="V105" s="10">
        <f t="shared" si="42"/>
        <v>99.1911310778126</v>
      </c>
      <c r="W105" s="3">
        <f>0</f>
        <v>0</v>
      </c>
      <c r="Y105" s="3">
        <f t="shared" si="37"/>
        <v>-4990.777561375119</v>
      </c>
      <c r="Z105" s="3">
        <f t="shared" si="38"/>
        <v>-4990.7775828224685</v>
      </c>
      <c r="AA105" s="3">
        <f t="shared" si="39"/>
        <v>1.2904374657524502</v>
      </c>
      <c r="AB105" s="3">
        <f t="shared" si="40"/>
        <v>0.6452189757751003</v>
      </c>
      <c r="AC105" s="3">
        <f t="shared" si="41"/>
        <v>0</v>
      </c>
    </row>
    <row r="106" spans="1:29" ht="12.75">
      <c r="A106" s="10">
        <f t="shared" si="27"/>
        <v>0.613419257012889</v>
      </c>
      <c r="B106" s="3">
        <f t="shared" si="22"/>
        <v>30</v>
      </c>
      <c r="C106" s="9">
        <f t="shared" si="28"/>
        <v>-9.806385530654128E-05</v>
      </c>
      <c r="D106" s="10">
        <f t="shared" si="29"/>
        <v>30.06446834911838</v>
      </c>
      <c r="E106" s="9">
        <f t="shared" si="30"/>
        <v>-9.806385573274032E-05</v>
      </c>
      <c r="F106" s="10">
        <f t="shared" si="31"/>
        <v>30.128936702180958</v>
      </c>
      <c r="G106" s="9">
        <f t="shared" si="32"/>
        <v>-9.806385701133768E-05</v>
      </c>
      <c r="H106" s="10">
        <f t="shared" si="33"/>
        <v>64.88356541663974</v>
      </c>
      <c r="I106" s="9">
        <f t="shared" si="34"/>
        <v>1.2823684632673707E-08</v>
      </c>
      <c r="J106" s="3">
        <f t="shared" si="35"/>
        <v>64.88353540382174</v>
      </c>
      <c r="K106" s="1">
        <f>0</f>
        <v>0</v>
      </c>
      <c r="L106" s="10">
        <f t="shared" si="36"/>
        <v>0.613419257012889</v>
      </c>
      <c r="N106" s="9">
        <f t="shared" si="23"/>
        <v>-9.798546938398538E-05</v>
      </c>
      <c r="O106" s="9">
        <f t="shared" si="24"/>
        <v>-9.79854702404774E-05</v>
      </c>
      <c r="P106" s="9">
        <f t="shared" si="25"/>
        <v>-9.798547195346117E-05</v>
      </c>
      <c r="Q106" s="9">
        <f t="shared" si="26"/>
        <v>6.443121835419075E-09</v>
      </c>
      <c r="S106" s="10">
        <f t="shared" si="43"/>
        <v>0.03766947289268041</v>
      </c>
      <c r="T106" s="10">
        <f t="shared" si="43"/>
        <v>0.03766947284825504</v>
      </c>
      <c r="U106" s="10">
        <f t="shared" si="43"/>
        <v>0.03766947271497887</v>
      </c>
      <c r="V106" s="10">
        <f t="shared" si="42"/>
        <v>98.22079332927152</v>
      </c>
      <c r="W106" s="3">
        <f>0</f>
        <v>0</v>
      </c>
      <c r="Y106" s="3">
        <f t="shared" si="37"/>
        <v>-4982.790990540279</v>
      </c>
      <c r="Z106" s="3">
        <f t="shared" si="38"/>
        <v>-4982.791012196176</v>
      </c>
      <c r="AA106" s="3">
        <f t="shared" si="39"/>
        <v>-4982.791077163879</v>
      </c>
      <c r="AB106" s="3">
        <f t="shared" si="40"/>
        <v>0.6515931894934802</v>
      </c>
      <c r="AC106" s="3">
        <f t="shared" si="41"/>
        <v>0</v>
      </c>
    </row>
    <row r="107" spans="1:29" ht="12.75">
      <c r="A107" s="10">
        <f t="shared" si="27"/>
        <v>0.6204700530705084</v>
      </c>
      <c r="B107" s="3">
        <f t="shared" si="22"/>
        <v>30</v>
      </c>
      <c r="C107" s="9">
        <f t="shared" si="28"/>
        <v>-9.790721883834463E-05</v>
      </c>
      <c r="D107" s="10">
        <f t="shared" si="29"/>
        <v>30.064468652325473</v>
      </c>
      <c r="E107" s="9">
        <f t="shared" si="30"/>
        <v>-9.790721926863405E-05</v>
      </c>
      <c r="F107" s="10">
        <f t="shared" si="31"/>
        <v>30.128937308595074</v>
      </c>
      <c r="G107" s="9">
        <f t="shared" si="32"/>
        <v>-9.790722055950187E-05</v>
      </c>
      <c r="H107" s="10">
        <f t="shared" si="33"/>
        <v>30.193405972752302</v>
      </c>
      <c r="I107" s="9">
        <f t="shared" si="34"/>
        <v>-9.790722271094629E-05</v>
      </c>
      <c r="J107" s="3">
        <f t="shared" si="35"/>
        <v>64.88809726841261</v>
      </c>
      <c r="K107" s="1">
        <f>0</f>
        <v>0</v>
      </c>
      <c r="L107" s="10">
        <f t="shared" si="36"/>
        <v>0.6204700530705084</v>
      </c>
      <c r="N107" s="9">
        <f t="shared" si="23"/>
        <v>-9.782910386573324E-05</v>
      </c>
      <c r="O107" s="9">
        <f t="shared" si="24"/>
        <v>-9.782910473039141E-05</v>
      </c>
      <c r="P107" s="9">
        <f t="shared" si="25"/>
        <v>-9.782910645970578E-05</v>
      </c>
      <c r="Q107" s="9">
        <f t="shared" si="26"/>
        <v>-9.782910905367467E-05</v>
      </c>
      <c r="S107" s="10">
        <f t="shared" si="43"/>
        <v>0.03768580914055498</v>
      </c>
      <c r="T107" s="10">
        <f t="shared" si="43"/>
        <v>0.03768580909565357</v>
      </c>
      <c r="U107" s="10">
        <f t="shared" si="43"/>
        <v>0.037685808960949384</v>
      </c>
      <c r="V107" s="10">
        <f t="shared" si="42"/>
        <v>0.037685808736442644</v>
      </c>
      <c r="W107" s="3">
        <f>0</f>
        <v>0</v>
      </c>
      <c r="Y107" s="3">
        <f t="shared" si="37"/>
        <v>-4974.832025638476</v>
      </c>
      <c r="Z107" s="3">
        <f t="shared" si="38"/>
        <v>-4974.832047502212</v>
      </c>
      <c r="AA107" s="3">
        <f t="shared" si="39"/>
        <v>-4974.832113093397</v>
      </c>
      <c r="AB107" s="3">
        <f t="shared" si="40"/>
        <v>-4974.832222411941</v>
      </c>
      <c r="AC107" s="3">
        <f t="shared" si="41"/>
        <v>0</v>
      </c>
    </row>
    <row r="108" spans="1:29" ht="12.75">
      <c r="A108" s="10">
        <f t="shared" si="27"/>
        <v>0.6275208491281278</v>
      </c>
      <c r="B108" s="3">
        <f t="shared" si="22"/>
        <v>30</v>
      </c>
      <c r="C108" s="9">
        <f t="shared" si="28"/>
        <v>-9.77511238020911E-05</v>
      </c>
      <c r="D108" s="10">
        <f t="shared" si="29"/>
        <v>30.06446895842348</v>
      </c>
      <c r="E108" s="9">
        <f t="shared" si="30"/>
        <v>-9.775112423645633E-05</v>
      </c>
      <c r="F108" s="10">
        <f t="shared" si="31"/>
        <v>30.12893792079039</v>
      </c>
      <c r="G108" s="9">
        <f t="shared" si="32"/>
        <v>-9.77511255395505E-05</v>
      </c>
      <c r="H108" s="10">
        <f t="shared" si="33"/>
        <v>30.193406891044337</v>
      </c>
      <c r="I108" s="9">
        <f t="shared" si="34"/>
        <v>-9.775112771137172E-05</v>
      </c>
      <c r="J108" s="3">
        <f t="shared" si="35"/>
        <v>-4.376951561742732</v>
      </c>
      <c r="K108" s="1">
        <f>0</f>
        <v>0</v>
      </c>
      <c r="L108" s="10">
        <f t="shared" si="36"/>
        <v>0.6275208491281278</v>
      </c>
      <c r="N108" s="9">
        <f t="shared" si="23"/>
        <v>-9.767327884841296E-05</v>
      </c>
      <c r="O108" s="9">
        <f t="shared" si="24"/>
        <v>-9.767327972120716E-05</v>
      </c>
      <c r="P108" s="9">
        <f t="shared" si="25"/>
        <v>-9.767328146679407E-05</v>
      </c>
      <c r="Q108" s="9">
        <f t="shared" si="26"/>
        <v>-6.564194911043441E-09</v>
      </c>
      <c r="S108" s="10">
        <f t="shared" si="43"/>
        <v>0.03770210682277084</v>
      </c>
      <c r="T108" s="10">
        <f t="shared" si="43"/>
        <v>0.0377021067773946</v>
      </c>
      <c r="U108" s="10">
        <f t="shared" si="43"/>
        <v>0.03770210664126609</v>
      </c>
      <c r="V108" s="10">
        <f t="shared" si="42"/>
        <v>0.03770210641438545</v>
      </c>
      <c r="W108" s="3">
        <f>0</f>
        <v>0</v>
      </c>
      <c r="Y108" s="3">
        <f t="shared" si="37"/>
        <v>-4966.900571812998</v>
      </c>
      <c r="Z108" s="3">
        <f t="shared" si="38"/>
        <v>-4966.900593883833</v>
      </c>
      <c r="AA108" s="3">
        <f t="shared" si="39"/>
        <v>-4966.90066009626</v>
      </c>
      <c r="AB108" s="3">
        <f t="shared" si="40"/>
        <v>-4966.900770450184</v>
      </c>
      <c r="AC108" s="3">
        <f t="shared" si="41"/>
        <v>0</v>
      </c>
    </row>
    <row r="109" spans="1:29" ht="12.75">
      <c r="A109" s="10">
        <f t="shared" si="27"/>
        <v>0.6345716451857472</v>
      </c>
      <c r="B109" s="3">
        <f t="shared" si="22"/>
        <v>30</v>
      </c>
      <c r="C109" s="9">
        <f t="shared" si="28"/>
        <v>-9.759556833736609E-05</v>
      </c>
      <c r="D109" s="10">
        <f t="shared" si="29"/>
        <v>30.064469267401726</v>
      </c>
      <c r="E109" s="9">
        <f t="shared" si="30"/>
        <v>-9.759556877579156E-05</v>
      </c>
      <c r="F109" s="10">
        <f t="shared" si="31"/>
        <v>30.12893853874636</v>
      </c>
      <c r="G109" s="9">
        <f t="shared" si="32"/>
        <v>-9.759557009106801E-05</v>
      </c>
      <c r="H109" s="10">
        <f t="shared" si="33"/>
        <v>-4.38162914044168</v>
      </c>
      <c r="I109" s="9">
        <f t="shared" si="34"/>
        <v>-1.3190363427986954E-08</v>
      </c>
      <c r="J109" s="3">
        <f t="shared" si="35"/>
        <v>-4.38159914859538</v>
      </c>
      <c r="K109" s="1">
        <f>0</f>
        <v>0</v>
      </c>
      <c r="L109" s="10">
        <f t="shared" si="36"/>
        <v>0.6345716451857472</v>
      </c>
      <c r="N109" s="9">
        <f t="shared" si="23"/>
        <v>-9.75179924748074E-05</v>
      </c>
      <c r="O109" s="9">
        <f t="shared" si="24"/>
        <v>-9.751799335570811E-05</v>
      </c>
      <c r="P109" s="9">
        <f t="shared" si="25"/>
        <v>-1.9878340019417916E-08</v>
      </c>
      <c r="Q109" s="9">
        <f t="shared" si="26"/>
        <v>-6.626115000984319E-09</v>
      </c>
      <c r="S109" s="10">
        <f t="shared" si="43"/>
        <v>0.03771836578525331</v>
      </c>
      <c r="T109" s="10">
        <f t="shared" si="43"/>
        <v>0.0377183657394036</v>
      </c>
      <c r="U109" s="10">
        <f t="shared" si="43"/>
        <v>0.03771836560185443</v>
      </c>
      <c r="V109" s="10">
        <f t="shared" si="42"/>
        <v>95.49035437136749</v>
      </c>
      <c r="W109" s="3">
        <f>0</f>
        <v>0</v>
      </c>
      <c r="Y109" s="3">
        <f t="shared" si="37"/>
        <v>-4958.996534533022</v>
      </c>
      <c r="Z109" s="3">
        <f t="shared" si="38"/>
        <v>-4958.996556810164</v>
      </c>
      <c r="AA109" s="3">
        <f t="shared" si="39"/>
        <v>-4958.996623641594</v>
      </c>
      <c r="AB109" s="3">
        <f t="shared" si="40"/>
        <v>-0.6702247616665062</v>
      </c>
      <c r="AC109" s="3">
        <f t="shared" si="41"/>
        <v>0</v>
      </c>
    </row>
    <row r="110" spans="1:29" ht="12.75">
      <c r="A110" s="10">
        <f t="shared" si="27"/>
        <v>0.6416224412433665</v>
      </c>
      <c r="B110" s="3">
        <f t="shared" si="22"/>
        <v>30</v>
      </c>
      <c r="C110" s="9">
        <f t="shared" si="28"/>
        <v>-9.744055059014448E-05</v>
      </c>
      <c r="D110" s="10">
        <f t="shared" si="29"/>
        <v>30.06446957924975</v>
      </c>
      <c r="E110" s="9">
        <f t="shared" si="30"/>
        <v>-9.744055103261619E-05</v>
      </c>
      <c r="F110" s="10">
        <f t="shared" si="31"/>
        <v>-4.38641053646896</v>
      </c>
      <c r="G110" s="9">
        <f t="shared" si="32"/>
        <v>-2.662795948731072E-08</v>
      </c>
      <c r="H110" s="10">
        <f t="shared" si="33"/>
        <v>-4.386320566244743</v>
      </c>
      <c r="I110" s="9">
        <f t="shared" si="34"/>
        <v>-1.3313984749660416E-08</v>
      </c>
      <c r="J110" s="3">
        <f t="shared" si="35"/>
        <v>-4.386290576162666</v>
      </c>
      <c r="K110" s="1">
        <f>0</f>
        <v>0</v>
      </c>
      <c r="L110" s="10">
        <f t="shared" si="36"/>
        <v>0.6416224412433665</v>
      </c>
      <c r="N110" s="9">
        <f t="shared" si="23"/>
        <v>-9.73632428940795E-05</v>
      </c>
      <c r="O110" s="9">
        <f t="shared" si="24"/>
        <v>-3.3439056965837084E-08</v>
      </c>
      <c r="P110" s="9">
        <f t="shared" si="25"/>
        <v>-2.0063444236686395E-08</v>
      </c>
      <c r="Q110" s="9">
        <f t="shared" si="26"/>
        <v>-6.687816421704353E-09</v>
      </c>
      <c r="S110" s="10">
        <f t="shared" si="43"/>
        <v>0.03773458587413503</v>
      </c>
      <c r="T110" s="10">
        <f t="shared" si="43"/>
        <v>0.037734585827813014</v>
      </c>
      <c r="U110" s="10">
        <f t="shared" si="43"/>
        <v>47.30187751058533</v>
      </c>
      <c r="V110" s="10">
        <f t="shared" si="42"/>
        <v>94.60371945053681</v>
      </c>
      <c r="W110" s="3">
        <f>0</f>
        <v>0</v>
      </c>
      <c r="Y110" s="3">
        <f t="shared" si="37"/>
        <v>-4951.1198195923835</v>
      </c>
      <c r="Z110" s="3">
        <f t="shared" si="38"/>
        <v>-4951.119842075122</v>
      </c>
      <c r="AA110" s="3">
        <f t="shared" si="39"/>
        <v>-1.3530118331070038</v>
      </c>
      <c r="AB110" s="3">
        <f t="shared" si="40"/>
        <v>-0.6765061709171185</v>
      </c>
      <c r="AC110" s="3">
        <f t="shared" si="41"/>
        <v>0</v>
      </c>
    </row>
    <row r="111" spans="1:29" ht="12.75">
      <c r="A111" s="10">
        <f t="shared" si="27"/>
        <v>0.6486732373009859</v>
      </c>
      <c r="B111" s="3">
        <f t="shared" si="22"/>
        <v>30</v>
      </c>
      <c r="C111" s="9">
        <f t="shared" si="28"/>
        <v>-9.72860687127716E-05</v>
      </c>
      <c r="D111" s="10">
        <f t="shared" si="29"/>
        <v>-4.391295584206424</v>
      </c>
      <c r="E111" s="9">
        <f t="shared" si="30"/>
        <v>-4.0311467919690966E-08</v>
      </c>
      <c r="F111" s="10">
        <f t="shared" si="31"/>
        <v>-4.391145642807863</v>
      </c>
      <c r="G111" s="9">
        <f t="shared" si="32"/>
        <v>-2.6874328784500576E-08</v>
      </c>
      <c r="H111" s="10">
        <f t="shared" si="33"/>
        <v>-4.391055677924184</v>
      </c>
      <c r="I111" s="9">
        <f t="shared" si="34"/>
        <v>-1.3437169443333035E-08</v>
      </c>
      <c r="J111" s="3">
        <f t="shared" si="35"/>
        <v>-4.391025689622222</v>
      </c>
      <c r="K111" s="1">
        <f>0</f>
        <v>0</v>
      </c>
      <c r="L111" s="10">
        <f t="shared" si="36"/>
        <v>0.6486732373009859</v>
      </c>
      <c r="N111" s="9">
        <f t="shared" si="23"/>
        <v>-4.724502814491378E-08</v>
      </c>
      <c r="O111" s="9">
        <f t="shared" si="24"/>
        <v>-3.3746474045577826E-08</v>
      </c>
      <c r="P111" s="9">
        <f t="shared" si="25"/>
        <v>-2.024789457541439E-08</v>
      </c>
      <c r="Q111" s="9">
        <f t="shared" si="26"/>
        <v>-6.749299883036787E-09</v>
      </c>
      <c r="S111" s="10">
        <f t="shared" si="43"/>
        <v>0.03775076693576293</v>
      </c>
      <c r="T111" s="10">
        <f t="shared" si="43"/>
        <v>31.24551258056136</v>
      </c>
      <c r="U111" s="10">
        <f t="shared" si="43"/>
        <v>46.8682395056516</v>
      </c>
      <c r="V111" s="10">
        <f t="shared" si="42"/>
        <v>93.73644377540671</v>
      </c>
      <c r="W111" s="3">
        <f>0</f>
        <v>0</v>
      </c>
      <c r="Y111" s="3">
        <f t="shared" si="37"/>
        <v>-4943.27033310861</v>
      </c>
      <c r="Z111" s="3">
        <f t="shared" si="38"/>
        <v>-2.0482941297566053</v>
      </c>
      <c r="AA111" s="3">
        <f t="shared" si="39"/>
        <v>-1.3655302754071352</v>
      </c>
      <c r="AB111" s="3">
        <f t="shared" si="40"/>
        <v>-0.6827653943576582</v>
      </c>
      <c r="AC111" s="3">
        <f t="shared" si="41"/>
        <v>0</v>
      </c>
    </row>
    <row r="112" spans="1:29" ht="12.75">
      <c r="A112" s="10">
        <f t="shared" si="27"/>
        <v>0.6557240333586053</v>
      </c>
      <c r="B112" s="3">
        <f t="shared" si="22"/>
        <v>30</v>
      </c>
      <c r="C112" s="9">
        <f t="shared" si="28"/>
        <v>9.702364171640469E-05</v>
      </c>
      <c r="D112" s="10">
        <f t="shared" si="29"/>
        <v>-4.396074213071964</v>
      </c>
      <c r="E112" s="9">
        <f t="shared" si="30"/>
        <v>-4.067971600334493E-08</v>
      </c>
      <c r="F112" s="10">
        <f t="shared" si="31"/>
        <v>-4.395924280654935</v>
      </c>
      <c r="G112" s="9">
        <f t="shared" si="32"/>
        <v>-2.711982765805996E-08</v>
      </c>
      <c r="H112" s="10">
        <f t="shared" si="33"/>
        <v>-4.395834321160079</v>
      </c>
      <c r="I112" s="9">
        <f t="shared" si="34"/>
        <v>-1.355991892586276E-08</v>
      </c>
      <c r="J112" s="3">
        <f t="shared" si="35"/>
        <v>-4.395804334654259</v>
      </c>
      <c r="K112" s="1">
        <f>0</f>
        <v>0</v>
      </c>
      <c r="L112" s="10">
        <f t="shared" si="36"/>
        <v>0.6557240333586053</v>
      </c>
      <c r="N112" s="9">
        <f t="shared" si="23"/>
        <v>9.694637790746517E-05</v>
      </c>
      <c r="O112" s="9">
        <f t="shared" si="24"/>
        <v>-3.405280486190438E-08</v>
      </c>
      <c r="P112" s="9">
        <f t="shared" si="25"/>
        <v>-2.0431693156070035E-08</v>
      </c>
      <c r="Q112" s="9">
        <f t="shared" si="26"/>
        <v>-6.810566091999094E-09</v>
      </c>
      <c r="S112" s="10">
        <f t="shared" si="43"/>
        <v>0.03777829312405672</v>
      </c>
      <c r="T112" s="10">
        <f t="shared" si="43"/>
        <v>30.962666453276906</v>
      </c>
      <c r="U112" s="10">
        <f t="shared" si="43"/>
        <v>46.443970585162006</v>
      </c>
      <c r="V112" s="10">
        <f t="shared" si="42"/>
        <v>92.8879062560811</v>
      </c>
      <c r="W112" s="3">
        <f>0</f>
        <v>0</v>
      </c>
      <c r="Y112" s="3">
        <f t="shared" si="37"/>
        <v>4929.935971848959</v>
      </c>
      <c r="Z112" s="3">
        <f t="shared" si="38"/>
        <v>-2.067005440134715</v>
      </c>
      <c r="AA112" s="3">
        <f t="shared" si="39"/>
        <v>-1.3780044900047117</v>
      </c>
      <c r="AB112" s="3">
        <f t="shared" si="40"/>
        <v>-0.6890025039810833</v>
      </c>
      <c r="AC112" s="3">
        <f t="shared" si="41"/>
        <v>0</v>
      </c>
    </row>
    <row r="113" spans="1:29" ht="12.75">
      <c r="A113" s="10">
        <f t="shared" si="27"/>
        <v>0.6627748294162247</v>
      </c>
      <c r="B113" s="3">
        <f t="shared" si="22"/>
        <v>30</v>
      </c>
      <c r="C113" s="9">
        <f t="shared" si="28"/>
        <v>9.686924753748717E-05</v>
      </c>
      <c r="D113" s="10">
        <f t="shared" si="29"/>
        <v>29.936009222203445</v>
      </c>
      <c r="E113" s="9">
        <f t="shared" si="30"/>
        <v>9.686924803314625E-05</v>
      </c>
      <c r="F113" s="10">
        <f t="shared" si="31"/>
        <v>-4.400746296190761</v>
      </c>
      <c r="G113" s="9">
        <f t="shared" si="32"/>
        <v>-2.7364458931327644E-08</v>
      </c>
      <c r="H113" s="10">
        <f t="shared" si="33"/>
        <v>-4.40065634213288</v>
      </c>
      <c r="I113" s="9">
        <f t="shared" si="34"/>
        <v>-1.3682234607873739E-08</v>
      </c>
      <c r="J113" s="3">
        <f t="shared" si="35"/>
        <v>-4.4006263574395685</v>
      </c>
      <c r="K113" s="1">
        <f>0</f>
        <v>0</v>
      </c>
      <c r="L113" s="10">
        <f t="shared" si="36"/>
        <v>0.6627748294162247</v>
      </c>
      <c r="N113" s="9">
        <f t="shared" si="23"/>
        <v>9.679225087124513E-05</v>
      </c>
      <c r="O113" s="9">
        <f t="shared" si="24"/>
        <v>9.679225186691512E-05</v>
      </c>
      <c r="P113" s="9">
        <f t="shared" si="25"/>
        <v>-2.0614842092165393E-08</v>
      </c>
      <c r="Q113" s="9">
        <f t="shared" si="26"/>
        <v>-6.8716157522051926E-09</v>
      </c>
      <c r="S113" s="10">
        <f t="shared" si="43"/>
        <v>0.03779451002149129</v>
      </c>
      <c r="T113" s="10">
        <f t="shared" si="43"/>
        <v>0.037794509969403055</v>
      </c>
      <c r="U113" s="10">
        <f t="shared" si="43"/>
        <v>46.02877335110129</v>
      </c>
      <c r="V113" s="10">
        <f t="shared" si="42"/>
        <v>92.05751210410929</v>
      </c>
      <c r="W113" s="3">
        <f>0</f>
        <v>0</v>
      </c>
      <c r="Y113" s="3">
        <f t="shared" si="37"/>
        <v>4922.090941472607</v>
      </c>
      <c r="Z113" s="3">
        <f t="shared" si="38"/>
        <v>4922.0909666578855</v>
      </c>
      <c r="AA113" s="3">
        <f t="shared" si="39"/>
        <v>-1.3904346203583702</v>
      </c>
      <c r="AB113" s="3">
        <f t="shared" si="40"/>
        <v>-0.6952175714636019</v>
      </c>
      <c r="AC113" s="3">
        <f t="shared" si="41"/>
        <v>0</v>
      </c>
    </row>
    <row r="114" spans="1:29" ht="12.75">
      <c r="A114" s="10">
        <f t="shared" si="27"/>
        <v>0.669825625473844</v>
      </c>
      <c r="B114" s="3">
        <f t="shared" si="22"/>
        <v>30</v>
      </c>
      <c r="C114" s="9">
        <f t="shared" si="28"/>
        <v>9.671538718259406E-05</v>
      </c>
      <c r="D114" s="10">
        <f t="shared" si="29"/>
        <v>29.93600886972589</v>
      </c>
      <c r="E114" s="9">
        <f t="shared" si="30"/>
        <v>9.671538768260122E-05</v>
      </c>
      <c r="F114" s="10">
        <f t="shared" si="31"/>
        <v>29.8720177351547</v>
      </c>
      <c r="G114" s="9">
        <f t="shared" si="32"/>
        <v>9.67153891826227E-05</v>
      </c>
      <c r="H114" s="10">
        <f t="shared" si="33"/>
        <v>-4.405521587522158</v>
      </c>
      <c r="I114" s="9">
        <f t="shared" si="34"/>
        <v>-1.380411789587137E-08</v>
      </c>
      <c r="J114" s="3">
        <f t="shared" si="35"/>
        <v>-4.405491604657117</v>
      </c>
      <c r="K114" s="1">
        <f>0</f>
        <v>0</v>
      </c>
      <c r="L114" s="10">
        <f t="shared" si="36"/>
        <v>0.669825625473844</v>
      </c>
      <c r="N114" s="9">
        <f t="shared" si="23"/>
        <v>9.663865674144956E-05</v>
      </c>
      <c r="O114" s="9">
        <f t="shared" si="24"/>
        <v>9.663865774580073E-05</v>
      </c>
      <c r="P114" s="9">
        <f t="shared" si="25"/>
        <v>9.663865975450251E-05</v>
      </c>
      <c r="Q114" s="9">
        <f t="shared" si="26"/>
        <v>-6.9324495665467694E-09</v>
      </c>
      <c r="S114" s="10">
        <f t="shared" si="43"/>
        <v>0.03781068710742559</v>
      </c>
      <c r="T114" s="10">
        <f t="shared" si="43"/>
        <v>0.03781068705482798</v>
      </c>
      <c r="U114" s="10">
        <f t="shared" si="43"/>
        <v>0.03781068689703519</v>
      </c>
      <c r="V114" s="10">
        <f t="shared" si="42"/>
        <v>91.24469144111808</v>
      </c>
      <c r="W114" s="3">
        <f>0</f>
        <v>0</v>
      </c>
      <c r="Y114" s="3">
        <f t="shared" si="37"/>
        <v>4914.273035601313</v>
      </c>
      <c r="Z114" s="3">
        <f t="shared" si="38"/>
        <v>4914.273061007525</v>
      </c>
      <c r="AA114" s="3">
        <f t="shared" si="39"/>
        <v>4914.273137226163</v>
      </c>
      <c r="AB114" s="3">
        <f t="shared" si="40"/>
        <v>-0.7014106682721414</v>
      </c>
      <c r="AC114" s="3">
        <f t="shared" si="41"/>
        <v>0</v>
      </c>
    </row>
    <row r="115" spans="1:29" ht="12.75">
      <c r="A115" s="10">
        <f t="shared" si="27"/>
        <v>0.6768764215314634</v>
      </c>
      <c r="B115" s="3">
        <f t="shared" si="22"/>
        <v>30</v>
      </c>
      <c r="C115" s="9">
        <f t="shared" si="28"/>
        <v>9.656205881811032E-05</v>
      </c>
      <c r="D115" s="10">
        <f t="shared" si="29"/>
        <v>29.936008514175107</v>
      </c>
      <c r="E115" s="9">
        <f t="shared" si="30"/>
        <v>9.656205932245054E-05</v>
      </c>
      <c r="F115" s="10">
        <f t="shared" si="31"/>
        <v>29.872017024053335</v>
      </c>
      <c r="G115" s="9">
        <f t="shared" si="32"/>
        <v>9.656206083547078E-05</v>
      </c>
      <c r="H115" s="10">
        <f t="shared" si="33"/>
        <v>29.808025525338294</v>
      </c>
      <c r="I115" s="9">
        <f t="shared" si="34"/>
        <v>9.656206335716886E-05</v>
      </c>
      <c r="J115" s="3">
        <f t="shared" si="35"/>
        <v>-4.4103999234835305</v>
      </c>
      <c r="K115" s="1">
        <f>0</f>
        <v>0</v>
      </c>
      <c r="L115" s="10">
        <f t="shared" si="36"/>
        <v>0.6768764215314634</v>
      </c>
      <c r="N115" s="9">
        <f t="shared" si="23"/>
        <v>9.648559368761529E-05</v>
      </c>
      <c r="O115" s="9">
        <f t="shared" si="24"/>
        <v>9.648559470061706E-05</v>
      </c>
      <c r="P115" s="9">
        <f t="shared" si="25"/>
        <v>9.648559672661869E-05</v>
      </c>
      <c r="Q115" s="9">
        <f t="shared" si="26"/>
        <v>9.64855997656178E-05</v>
      </c>
      <c r="S115" s="10">
        <f t="shared" si="43"/>
        <v>0.03782682422319185</v>
      </c>
      <c r="T115" s="10">
        <f t="shared" si="43"/>
        <v>0.03782682417008631</v>
      </c>
      <c r="U115" s="10">
        <f t="shared" si="43"/>
        <v>0.037826824010769755</v>
      </c>
      <c r="V115" s="10">
        <f t="shared" si="42"/>
        <v>0.037826823745242426</v>
      </c>
      <c r="W115" s="3">
        <f>0</f>
        <v>0</v>
      </c>
      <c r="Y115" s="3">
        <f t="shared" si="37"/>
        <v>4906.482161065984</v>
      </c>
      <c r="Z115" s="3">
        <f t="shared" si="38"/>
        <v>4906.482186692368</v>
      </c>
      <c r="AA115" s="3">
        <f t="shared" si="39"/>
        <v>4906.4822635714945</v>
      </c>
      <c r="AB115" s="3">
        <f t="shared" si="40"/>
        <v>4906.482391703255</v>
      </c>
      <c r="AC115" s="3">
        <f t="shared" si="41"/>
        <v>0</v>
      </c>
    </row>
    <row r="116" spans="1:29" ht="12.75">
      <c r="A116" s="10">
        <f t="shared" si="27"/>
        <v>0.6839272175890828</v>
      </c>
      <c r="B116" s="3">
        <f t="shared" si="22"/>
        <v>30</v>
      </c>
      <c r="C116" s="9">
        <f t="shared" si="28"/>
        <v>9.640926061671897E-05</v>
      </c>
      <c r="D116" s="10">
        <f t="shared" si="29"/>
        <v>29.936008155561915</v>
      </c>
      <c r="E116" s="9">
        <f t="shared" si="30"/>
        <v>9.640926112537682E-05</v>
      </c>
      <c r="F116" s="10">
        <f t="shared" si="31"/>
        <v>29.872016306827653</v>
      </c>
      <c r="G116" s="9">
        <f t="shared" si="32"/>
        <v>9.640926265134881E-05</v>
      </c>
      <c r="H116" s="10">
        <f t="shared" si="33"/>
        <v>29.808024449500934</v>
      </c>
      <c r="I116" s="9">
        <f t="shared" si="34"/>
        <v>9.640926519463275E-05</v>
      </c>
      <c r="J116" s="3">
        <f t="shared" si="35"/>
        <v>63.90341632016249</v>
      </c>
      <c r="K116" s="1">
        <f>0</f>
        <v>0</v>
      </c>
      <c r="L116" s="10">
        <f t="shared" si="36"/>
        <v>0.6839272175890828</v>
      </c>
      <c r="N116" s="9">
        <f t="shared" si="23"/>
        <v>9.633305988556562E-05</v>
      </c>
      <c r="O116" s="9">
        <f t="shared" si="24"/>
        <v>9.633306090718621E-05</v>
      </c>
      <c r="P116" s="9">
        <f t="shared" si="25"/>
        <v>9.633306295042566E-05</v>
      </c>
      <c r="Q116" s="9">
        <f t="shared" si="26"/>
        <v>7.0493859878009006E-09</v>
      </c>
      <c r="S116" s="10">
        <f t="shared" si="43"/>
        <v>0.037842921210348116</v>
      </c>
      <c r="T116" s="10">
        <f t="shared" si="43"/>
        <v>0.0378429211567362</v>
      </c>
      <c r="U116" s="10">
        <f t="shared" si="43"/>
        <v>0.037842920995900614</v>
      </c>
      <c r="V116" s="10">
        <f t="shared" si="42"/>
        <v>0.03784292072784156</v>
      </c>
      <c r="W116" s="3">
        <f>0</f>
        <v>0</v>
      </c>
      <c r="Y116" s="3">
        <f t="shared" si="37"/>
        <v>4898.718225017543</v>
      </c>
      <c r="Z116" s="3">
        <f t="shared" si="38"/>
        <v>4898.718250863311</v>
      </c>
      <c r="AA116" s="3">
        <f t="shared" si="39"/>
        <v>4898.71832840054</v>
      </c>
      <c r="AB116" s="3">
        <f t="shared" si="40"/>
        <v>4898.718457629115</v>
      </c>
      <c r="AC116" s="3">
        <f t="shared" si="41"/>
        <v>0</v>
      </c>
    </row>
    <row r="117" spans="1:29" ht="12.75">
      <c r="A117" s="10">
        <f t="shared" si="27"/>
        <v>0.6909780136467022</v>
      </c>
      <c r="B117" s="3">
        <f t="shared" si="22"/>
        <v>30</v>
      </c>
      <c r="C117" s="9">
        <f t="shared" si="28"/>
        <v>9.625699075737841E-05</v>
      </c>
      <c r="D117" s="10">
        <f t="shared" si="29"/>
        <v>29.936007793897573</v>
      </c>
      <c r="E117" s="9">
        <f t="shared" si="30"/>
        <v>9.625699127033741E-05</v>
      </c>
      <c r="F117" s="10">
        <f t="shared" si="31"/>
        <v>29.87201558349959</v>
      </c>
      <c r="G117" s="9">
        <f t="shared" si="32"/>
        <v>9.625699280921434E-05</v>
      </c>
      <c r="H117" s="10">
        <f t="shared" si="33"/>
        <v>63.908437392515346</v>
      </c>
      <c r="I117" s="9">
        <f t="shared" si="34"/>
        <v>1.4158980084219098E-08</v>
      </c>
      <c r="J117" s="3">
        <f t="shared" si="35"/>
        <v>63.90840743241314</v>
      </c>
      <c r="K117" s="1">
        <f>0</f>
        <v>0</v>
      </c>
      <c r="L117" s="10">
        <f t="shared" si="36"/>
        <v>0.6909780136467022</v>
      </c>
      <c r="N117" s="9">
        <f t="shared" si="23"/>
        <v>9.618105351738766E-05</v>
      </c>
      <c r="O117" s="9">
        <f t="shared" si="24"/>
        <v>9.618105454759556E-05</v>
      </c>
      <c r="P117" s="9">
        <f t="shared" si="25"/>
        <v>2.1328620976844584E-08</v>
      </c>
      <c r="Q117" s="9">
        <f t="shared" si="26"/>
        <v>7.109542105008783E-09</v>
      </c>
      <c r="S117" s="10">
        <f t="shared" si="43"/>
        <v>0.037858977910686334</v>
      </c>
      <c r="T117" s="10">
        <f t="shared" si="43"/>
        <v>0.03785897785656969</v>
      </c>
      <c r="U117" s="10">
        <f t="shared" si="43"/>
        <v>0.037858977694219795</v>
      </c>
      <c r="V117" s="10">
        <f t="shared" si="42"/>
        <v>88.9578536401386</v>
      </c>
      <c r="W117" s="3">
        <f>0</f>
        <v>0</v>
      </c>
      <c r="Y117" s="3">
        <f t="shared" si="37"/>
        <v>4890.981134925773</v>
      </c>
      <c r="Z117" s="3">
        <f t="shared" si="38"/>
        <v>4890.981160990091</v>
      </c>
      <c r="AA117" s="3">
        <f t="shared" si="39"/>
        <v>4890.98123918304</v>
      </c>
      <c r="AB117" s="3">
        <f t="shared" si="40"/>
        <v>0.7194418185818572</v>
      </c>
      <c r="AC117" s="3">
        <f t="shared" si="41"/>
        <v>0</v>
      </c>
    </row>
    <row r="118" spans="1:29" ht="12.75">
      <c r="A118" s="10">
        <f t="shared" si="27"/>
        <v>0.6980288097043216</v>
      </c>
      <c r="B118" s="3">
        <f t="shared" si="22"/>
        <v>30</v>
      </c>
      <c r="C118" s="9">
        <f t="shared" si="28"/>
        <v>9.610524742529895E-05</v>
      </c>
      <c r="D118" s="10">
        <f t="shared" si="29"/>
        <v>29.936007429193232</v>
      </c>
      <c r="E118" s="9">
        <f t="shared" si="30"/>
        <v>9.610524794254414E-05</v>
      </c>
      <c r="F118" s="10">
        <f t="shared" si="31"/>
        <v>63.91356096927665</v>
      </c>
      <c r="G118" s="9">
        <f t="shared" si="32"/>
        <v>2.855814767792073E-08</v>
      </c>
      <c r="H118" s="10">
        <f t="shared" si="33"/>
        <v>63.91347109466139</v>
      </c>
      <c r="I118" s="9">
        <f t="shared" si="34"/>
        <v>1.4279079199025152E-08</v>
      </c>
      <c r="J118" s="3">
        <f t="shared" si="35"/>
        <v>63.91344113644895</v>
      </c>
      <c r="K118" s="1">
        <f>0</f>
        <v>0</v>
      </c>
      <c r="L118" s="10">
        <f t="shared" si="36"/>
        <v>0.6980288097043216</v>
      </c>
      <c r="N118" s="9">
        <f t="shared" si="23"/>
        <v>9.602957277141097E-05</v>
      </c>
      <c r="O118" s="9">
        <f t="shared" si="24"/>
        <v>3.584739952350103E-08</v>
      </c>
      <c r="P118" s="9">
        <f t="shared" si="25"/>
        <v>2.1508450478048148E-08</v>
      </c>
      <c r="Q118" s="9">
        <f t="shared" si="26"/>
        <v>7.1694852866564794E-09</v>
      </c>
      <c r="S118" s="10">
        <f t="shared" si="43"/>
        <v>0.03787499416623987</v>
      </c>
      <c r="T118" s="10">
        <f t="shared" si="43"/>
        <v>0.037874994111620076</v>
      </c>
      <c r="U118" s="10">
        <f t="shared" si="43"/>
        <v>44.10483803889713</v>
      </c>
      <c r="V118" s="10">
        <f t="shared" si="42"/>
        <v>88.20964296574468</v>
      </c>
      <c r="W118" s="3">
        <f>0</f>
        <v>0</v>
      </c>
      <c r="Y118" s="3">
        <f t="shared" si="37"/>
        <v>4883.270798578129</v>
      </c>
      <c r="Z118" s="3">
        <f t="shared" si="38"/>
        <v>4883.270824860236</v>
      </c>
      <c r="AA118" s="3">
        <f t="shared" si="39"/>
        <v>1.4510879723343921</v>
      </c>
      <c r="AB118" s="3">
        <f t="shared" si="40"/>
        <v>0.7255442585211888</v>
      </c>
      <c r="AC118" s="3">
        <f t="shared" si="41"/>
        <v>0</v>
      </c>
    </row>
    <row r="119" spans="1:29" ht="12.75">
      <c r="A119" s="10">
        <f t="shared" si="27"/>
        <v>0.705079605761941</v>
      </c>
      <c r="B119" s="3">
        <f t="shared" si="22"/>
        <v>30</v>
      </c>
      <c r="C119" s="9">
        <f t="shared" si="28"/>
        <v>9.595402881192398E-05</v>
      </c>
      <c r="D119" s="10">
        <f t="shared" si="29"/>
        <v>63.91878688813871</v>
      </c>
      <c r="E119" s="9">
        <f t="shared" si="30"/>
        <v>4.319621617160347E-08</v>
      </c>
      <c r="F119" s="10">
        <f t="shared" si="31"/>
        <v>63.91863710671373</v>
      </c>
      <c r="G119" s="9">
        <f t="shared" si="32"/>
        <v>2.879749546143235E-08</v>
      </c>
      <c r="H119" s="10">
        <f t="shared" si="33"/>
        <v>63.91854723781429</v>
      </c>
      <c r="I119" s="9">
        <f t="shared" si="34"/>
        <v>1.4398753134541153E-08</v>
      </c>
      <c r="J119" s="3">
        <f t="shared" si="35"/>
        <v>63.918517281507114</v>
      </c>
      <c r="K119" s="1">
        <f>0</f>
        <v>0</v>
      </c>
      <c r="L119" s="10">
        <f t="shared" si="36"/>
        <v>0.705079605761941</v>
      </c>
      <c r="N119" s="9">
        <f t="shared" si="23"/>
        <v>5.060443760307909E-08</v>
      </c>
      <c r="O119" s="9">
        <f t="shared" si="24"/>
        <v>3.6146053990072624E-08</v>
      </c>
      <c r="P119" s="9">
        <f t="shared" si="25"/>
        <v>2.168764324618806E-08</v>
      </c>
      <c r="Q119" s="9">
        <f t="shared" si="26"/>
        <v>7.229216223944688E-09</v>
      </c>
      <c r="S119" s="10">
        <f t="shared" si="43"/>
        <v>0.0378909698192912</v>
      </c>
      <c r="T119" s="10">
        <f t="shared" si="43"/>
        <v>29.158861346138234</v>
      </c>
      <c r="U119" s="10">
        <f t="shared" si="43"/>
        <v>43.738264659594506</v>
      </c>
      <c r="V119" s="10">
        <f t="shared" si="42"/>
        <v>87.47649648941207</v>
      </c>
      <c r="W119" s="3">
        <f>0</f>
        <v>0</v>
      </c>
      <c r="Y119" s="3">
        <f t="shared" si="37"/>
        <v>4875.58712407878</v>
      </c>
      <c r="Z119" s="3">
        <f t="shared" si="38"/>
        <v>2.194873086444306</v>
      </c>
      <c r="AA119" s="3">
        <f t="shared" si="39"/>
        <v>1.4632496396027188</v>
      </c>
      <c r="AB119" s="3">
        <f t="shared" si="40"/>
        <v>0.7316250943788817</v>
      </c>
      <c r="AC119" s="3">
        <f t="shared" si="41"/>
        <v>0</v>
      </c>
    </row>
    <row r="120" spans="1:29" ht="12.75">
      <c r="A120" s="10">
        <f t="shared" si="27"/>
        <v>0.7121304018195603</v>
      </c>
      <c r="B120" s="3">
        <f t="shared" si="22"/>
        <v>30</v>
      </c>
      <c r="C120" s="9">
        <f t="shared" si="28"/>
        <v>-9.568718930666646E-05</v>
      </c>
      <c r="D120" s="10">
        <f t="shared" si="29"/>
        <v>63.92390530665774</v>
      </c>
      <c r="E120" s="9">
        <f t="shared" si="30"/>
        <v>4.355396622727153E-08</v>
      </c>
      <c r="F120" s="10">
        <f t="shared" si="31"/>
        <v>63.92375553483737</v>
      </c>
      <c r="G120" s="9">
        <f t="shared" si="32"/>
        <v>2.9035995645186235E-08</v>
      </c>
      <c r="H120" s="10">
        <f t="shared" si="33"/>
        <v>63.92366567170064</v>
      </c>
      <c r="I120" s="9">
        <f t="shared" si="34"/>
        <v>1.4518003270732245E-08</v>
      </c>
      <c r="J120" s="3">
        <f t="shared" si="35"/>
        <v>63.9236357173142</v>
      </c>
      <c r="K120" s="1">
        <f>0</f>
        <v>0</v>
      </c>
      <c r="L120" s="10">
        <f t="shared" si="36"/>
        <v>0.7121304018195603</v>
      </c>
      <c r="N120" s="9">
        <f t="shared" si="23"/>
        <v>-9.561156140146152E-05</v>
      </c>
      <c r="O120" s="9">
        <f t="shared" si="24"/>
        <v>3.644365067714235E-08</v>
      </c>
      <c r="P120" s="9">
        <f t="shared" si="25"/>
        <v>2.1866201346497763E-08</v>
      </c>
      <c r="Q120" s="9">
        <f t="shared" si="26"/>
        <v>7.288735605704452E-09</v>
      </c>
      <c r="S120" s="10">
        <f t="shared" si="43"/>
        <v>0.037919195754627766</v>
      </c>
      <c r="T120" s="10">
        <f t="shared" si="43"/>
        <v>28.91935194726134</v>
      </c>
      <c r="U120" s="10">
        <f t="shared" si="43"/>
        <v>43.37900078981505</v>
      </c>
      <c r="V120" s="10">
        <f t="shared" si="42"/>
        <v>86.75796902214586</v>
      </c>
      <c r="W120" s="3">
        <f>0</f>
        <v>0</v>
      </c>
      <c r="Y120" s="3">
        <f t="shared" si="37"/>
        <v>-4862.028555750407</v>
      </c>
      <c r="Z120" s="3">
        <f t="shared" si="38"/>
        <v>2.2130509741958715</v>
      </c>
      <c r="AA120" s="3">
        <f t="shared" si="39"/>
        <v>1.475368238888217</v>
      </c>
      <c r="AB120" s="3">
        <f t="shared" si="40"/>
        <v>0.737684396273308</v>
      </c>
      <c r="AC120" s="3">
        <f t="shared" si="41"/>
        <v>0</v>
      </c>
    </row>
    <row r="121" spans="1:29" ht="12.75">
      <c r="A121" s="10">
        <f t="shared" si="27"/>
        <v>0.7191811978771797</v>
      </c>
      <c r="B121" s="3">
        <f t="shared" si="22"/>
        <v>30</v>
      </c>
      <c r="C121" s="9">
        <f t="shared" si="28"/>
        <v>-9.553606410991997E-05</v>
      </c>
      <c r="D121" s="10">
        <f t="shared" si="29"/>
        <v>30.063514444831345</v>
      </c>
      <c r="E121" s="9">
        <f t="shared" si="30"/>
        <v>-9.553606468386657E-05</v>
      </c>
      <c r="F121" s="10">
        <f t="shared" si="31"/>
        <v>63.928916103861624</v>
      </c>
      <c r="G121" s="9">
        <f t="shared" si="32"/>
        <v>2.9273650978994098E-08</v>
      </c>
      <c r="H121" s="10">
        <f t="shared" si="33"/>
        <v>63.928826246534264</v>
      </c>
      <c r="I121" s="9">
        <f t="shared" si="34"/>
        <v>1.4636830981701995E-08</v>
      </c>
      <c r="J121" s="3">
        <f t="shared" si="35"/>
        <v>63.92879629408448</v>
      </c>
      <c r="K121" s="1">
        <f>0</f>
        <v>0</v>
      </c>
      <c r="L121" s="10">
        <f t="shared" si="36"/>
        <v>0.7191811978771797</v>
      </c>
      <c r="N121" s="9">
        <f t="shared" si="23"/>
        <v>-9.546069777991559E-05</v>
      </c>
      <c r="O121" s="9">
        <f t="shared" si="24"/>
        <v>-9.546069893238644E-05</v>
      </c>
      <c r="P121" s="9">
        <f t="shared" si="25"/>
        <v>2.2044126837714704E-08</v>
      </c>
      <c r="Q121" s="9">
        <f t="shared" si="26"/>
        <v>7.34804411715925E-09</v>
      </c>
      <c r="S121" s="10">
        <f t="shared" si="43"/>
        <v>0.03793520126967943</v>
      </c>
      <c r="T121" s="10">
        <f t="shared" si="43"/>
        <v>0.03793520120886664</v>
      </c>
      <c r="U121" s="10">
        <f t="shared" si="43"/>
        <v>43.02683252353515</v>
      </c>
      <c r="V121" s="10">
        <f t="shared" si="42"/>
        <v>86.05363275699568</v>
      </c>
      <c r="W121" s="3">
        <f>0</f>
        <v>0</v>
      </c>
      <c r="Y121" s="3">
        <f t="shared" si="37"/>
        <v>-4854.349627908562</v>
      </c>
      <c r="Z121" s="3">
        <f t="shared" si="38"/>
        <v>-4854.349657071763</v>
      </c>
      <c r="AA121" s="3">
        <f t="shared" si="39"/>
        <v>1.487443909913489</v>
      </c>
      <c r="AB121" s="3">
        <f t="shared" si="40"/>
        <v>0.743722234025003</v>
      </c>
      <c r="AC121" s="3">
        <f t="shared" si="41"/>
        <v>0</v>
      </c>
    </row>
    <row r="122" spans="1:29" ht="12.75">
      <c r="A122" s="10">
        <f t="shared" si="27"/>
        <v>0.7262319939347991</v>
      </c>
      <c r="B122" s="3">
        <f t="shared" si="22"/>
        <v>30</v>
      </c>
      <c r="C122" s="9">
        <f t="shared" si="28"/>
        <v>-9.53854616118195E-05</v>
      </c>
      <c r="D122" s="10">
        <f t="shared" si="29"/>
        <v>30.06351485281803</v>
      </c>
      <c r="E122" s="9">
        <f t="shared" si="30"/>
        <v>-9.538546219033976E-05</v>
      </c>
      <c r="F122" s="10">
        <f t="shared" si="31"/>
        <v>30.12702971028461</v>
      </c>
      <c r="G122" s="9">
        <f t="shared" si="32"/>
        <v>-9.538546392590015E-05</v>
      </c>
      <c r="H122" s="10">
        <f t="shared" si="33"/>
        <v>63.93402881301523</v>
      </c>
      <c r="I122" s="9">
        <f t="shared" si="34"/>
        <v>1.4755237637311424E-08</v>
      </c>
      <c r="J122" s="3">
        <f t="shared" si="35"/>
        <v>63.93399886251738</v>
      </c>
      <c r="K122" s="1">
        <f>0</f>
        <v>0</v>
      </c>
      <c r="L122" s="10">
        <f t="shared" si="36"/>
        <v>0.7262319939347991</v>
      </c>
      <c r="N122" s="9">
        <f t="shared" si="23"/>
        <v>-9.531035595885536E-05</v>
      </c>
      <c r="O122" s="9">
        <f t="shared" si="24"/>
        <v>-9.531035712045726E-05</v>
      </c>
      <c r="P122" s="9">
        <f t="shared" si="25"/>
        <v>-9.531035944366038E-05</v>
      </c>
      <c r="Q122" s="9">
        <f t="shared" si="26"/>
        <v>7.407142442969132E-09</v>
      </c>
      <c r="S122" s="10">
        <f t="shared" si="43"/>
        <v>0.03795116533234986</v>
      </c>
      <c r="T122" s="10">
        <f t="shared" si="43"/>
        <v>0.037951165270999544</v>
      </c>
      <c r="U122" s="10">
        <f t="shared" si="43"/>
        <v>0.0379511650869487</v>
      </c>
      <c r="V122" s="10">
        <f t="shared" si="42"/>
        <v>85.36307641976444</v>
      </c>
      <c r="W122" s="3">
        <f>0</f>
        <v>0</v>
      </c>
      <c r="Y122" s="3">
        <f t="shared" si="37"/>
        <v>-4846.6972592724105</v>
      </c>
      <c r="Z122" s="3">
        <f t="shared" si="38"/>
        <v>-4846.697288668008</v>
      </c>
      <c r="AA122" s="3">
        <f t="shared" si="39"/>
        <v>-4846.697376854778</v>
      </c>
      <c r="AB122" s="3">
        <f t="shared" si="40"/>
        <v>0.7497386772389312</v>
      </c>
      <c r="AC122" s="3">
        <f t="shared" si="41"/>
        <v>0</v>
      </c>
    </row>
    <row r="123" spans="1:29" ht="12.75">
      <c r="A123" s="10">
        <f t="shared" si="27"/>
        <v>0.7332827899924185</v>
      </c>
      <c r="B123" s="3">
        <f t="shared" si="22"/>
        <v>30</v>
      </c>
      <c r="C123" s="9">
        <f t="shared" si="28"/>
        <v>-9.523538001759548E-05</v>
      </c>
      <c r="D123" s="10">
        <f t="shared" si="29"/>
        <v>30.06351526403722</v>
      </c>
      <c r="E123" s="9">
        <f t="shared" si="30"/>
        <v>-9.52353806006732E-05</v>
      </c>
      <c r="F123" s="10">
        <f t="shared" si="31"/>
        <v>30.12703053272272</v>
      </c>
      <c r="G123" s="9">
        <f t="shared" si="32"/>
        <v>-9.523538234990604E-05</v>
      </c>
      <c r="H123" s="10">
        <f t="shared" si="33"/>
        <v>30.19054581070425</v>
      </c>
      <c r="I123" s="9">
        <f t="shared" si="34"/>
        <v>-9.523538526529131E-05</v>
      </c>
      <c r="J123" s="3">
        <f t="shared" si="35"/>
        <v>63.93924327379708</v>
      </c>
      <c r="K123" s="1">
        <f>0</f>
        <v>0</v>
      </c>
      <c r="L123" s="10">
        <f t="shared" si="36"/>
        <v>0.7332827899924185</v>
      </c>
      <c r="N123" s="9">
        <f t="shared" si="23"/>
        <v>-9.516053414659466E-05</v>
      </c>
      <c r="O123" s="9">
        <f t="shared" si="24"/>
        <v>-9.51605353172954E-05</v>
      </c>
      <c r="P123" s="9">
        <f t="shared" si="25"/>
        <v>-9.516053765869472E-05</v>
      </c>
      <c r="Q123" s="9">
        <f t="shared" si="26"/>
        <v>-9.516054117078976E-05</v>
      </c>
      <c r="S123" s="10">
        <f t="shared" si="43"/>
        <v>0.03796708777969229</v>
      </c>
      <c r="T123" s="10">
        <f t="shared" si="43"/>
        <v>0.03796708771780634</v>
      </c>
      <c r="U123" s="10">
        <f t="shared" si="43"/>
        <v>0.03796708753214851</v>
      </c>
      <c r="V123" s="10">
        <f t="shared" si="42"/>
        <v>0.03796708722271915</v>
      </c>
      <c r="W123" s="3">
        <f>0</f>
        <v>0</v>
      </c>
      <c r="Y123" s="3">
        <f t="shared" si="37"/>
        <v>-4839.071358646664</v>
      </c>
      <c r="Z123" s="3">
        <f t="shared" si="38"/>
        <v>-4839.071388273832</v>
      </c>
      <c r="AA123" s="3">
        <f t="shared" si="39"/>
        <v>-4839.071477155323</v>
      </c>
      <c r="AB123" s="3">
        <f t="shared" si="40"/>
        <v>-4839.071625290999</v>
      </c>
      <c r="AC123" s="3">
        <f t="shared" si="41"/>
        <v>0</v>
      </c>
    </row>
    <row r="124" spans="1:29" ht="12.75">
      <c r="A124" s="10">
        <f t="shared" si="27"/>
        <v>0.7403335860500379</v>
      </c>
      <c r="B124" s="3">
        <f t="shared" si="22"/>
        <v>30</v>
      </c>
      <c r="C124" s="9">
        <f t="shared" si="28"/>
        <v>-9.508581753863998E-05</v>
      </c>
      <c r="D124" s="10">
        <f t="shared" si="29"/>
        <v>30.063515678477497</v>
      </c>
      <c r="E124" s="9">
        <f t="shared" si="30"/>
        <v>-9.50858181262591E-05</v>
      </c>
      <c r="F124" s="10">
        <f t="shared" si="31"/>
        <v>30.12703136160247</v>
      </c>
      <c r="G124" s="9">
        <f t="shared" si="32"/>
        <v>-9.508581988911453E-05</v>
      </c>
      <c r="H124" s="10">
        <f t="shared" si="33"/>
        <v>30.190547054022502</v>
      </c>
      <c r="I124" s="9">
        <f t="shared" si="34"/>
        <v>-9.508582282720397E-05</v>
      </c>
      <c r="J124" s="3">
        <f t="shared" si="35"/>
        <v>-3.4364038588205954</v>
      </c>
      <c r="K124" s="1">
        <f>0</f>
        <v>0</v>
      </c>
      <c r="L124" s="10">
        <f t="shared" si="36"/>
        <v>0.7403335860500379</v>
      </c>
      <c r="N124" s="9">
        <f t="shared" si="23"/>
        <v>-9.501123055759855E-05</v>
      </c>
      <c r="O124" s="9">
        <f t="shared" si="24"/>
        <v>-9.501123173736452E-05</v>
      </c>
      <c r="P124" s="9">
        <f t="shared" si="25"/>
        <v>-9.501123409689443E-05</v>
      </c>
      <c r="Q124" s="9">
        <f t="shared" si="26"/>
        <v>-7.51999221599957E-09</v>
      </c>
      <c r="S124" s="10">
        <f t="shared" si="43"/>
        <v>0.037982968449023435</v>
      </c>
      <c r="T124" s="10">
        <f t="shared" si="43"/>
        <v>0.037982968386603755</v>
      </c>
      <c r="U124" s="10">
        <f t="shared" si="43"/>
        <v>0.03798296819934489</v>
      </c>
      <c r="V124" s="10">
        <f t="shared" si="42"/>
        <v>0.03798296788724714</v>
      </c>
      <c r="W124" s="3">
        <f>0</f>
        <v>0</v>
      </c>
      <c r="Y124" s="3">
        <f t="shared" si="37"/>
        <v>-4831.471835149114</v>
      </c>
      <c r="Z124" s="3">
        <f t="shared" si="38"/>
        <v>-4831.471865007039</v>
      </c>
      <c r="AA124" s="3">
        <f t="shared" si="39"/>
        <v>-4831.471954580717</v>
      </c>
      <c r="AB124" s="3">
        <f t="shared" si="40"/>
        <v>-4831.47210387003</v>
      </c>
      <c r="AC124" s="3">
        <f t="shared" si="41"/>
        <v>0</v>
      </c>
    </row>
    <row r="125" spans="1:29" ht="12.75">
      <c r="A125" s="10">
        <f t="shared" si="27"/>
        <v>0.7473843821076572</v>
      </c>
      <c r="B125" s="3">
        <f t="shared" si="22"/>
        <v>30</v>
      </c>
      <c r="C125" s="9">
        <f t="shared" si="28"/>
        <v>-9.493677239248569E-05</v>
      </c>
      <c r="D125" s="10">
        <f t="shared" si="29"/>
        <v>30.063516096126936</v>
      </c>
      <c r="E125" s="9">
        <f t="shared" si="30"/>
        <v>-9.493677298462862E-05</v>
      </c>
      <c r="F125" s="10">
        <f t="shared" si="31"/>
        <v>30.12703219690066</v>
      </c>
      <c r="G125" s="9">
        <f t="shared" si="32"/>
        <v>-9.493677476105734E-05</v>
      </c>
      <c r="H125" s="10">
        <f t="shared" si="33"/>
        <v>-3.4417580960543654</v>
      </c>
      <c r="I125" s="9">
        <f t="shared" si="34"/>
        <v>-1.5098470658338066E-08</v>
      </c>
      <c r="J125" s="3">
        <f t="shared" si="35"/>
        <v>-3.4417281700923867</v>
      </c>
      <c r="K125" s="1">
        <f>0</f>
        <v>0</v>
      </c>
      <c r="L125" s="10">
        <f t="shared" si="36"/>
        <v>0.7473843821076572</v>
      </c>
      <c r="N125" s="9">
        <f t="shared" si="23"/>
        <v>-9.48624434124606E-05</v>
      </c>
      <c r="O125" s="9">
        <f t="shared" si="24"/>
        <v>-9.48624446012585E-05</v>
      </c>
      <c r="P125" s="9">
        <f t="shared" si="25"/>
        <v>-2.2735278132378528E-08</v>
      </c>
      <c r="Q125" s="9">
        <f t="shared" si="26"/>
        <v>-7.578427937830608E-09</v>
      </c>
      <c r="S125" s="10">
        <f t="shared" si="43"/>
        <v>0.03799880717793171</v>
      </c>
      <c r="T125" s="10">
        <f t="shared" si="43"/>
        <v>0.03799880711498041</v>
      </c>
      <c r="U125" s="10">
        <f t="shared" si="43"/>
        <v>0.03799880692612644</v>
      </c>
      <c r="V125" s="10">
        <f t="shared" si="42"/>
        <v>83.42252050077782</v>
      </c>
      <c r="W125" s="3">
        <f>0</f>
        <v>0</v>
      </c>
      <c r="Y125" s="3">
        <f t="shared" si="37"/>
        <v>-4823.898598209573</v>
      </c>
      <c r="Z125" s="3">
        <f t="shared" si="38"/>
        <v>-4823.89862829736</v>
      </c>
      <c r="AA125" s="3">
        <f t="shared" si="39"/>
        <v>-4823.898718560719</v>
      </c>
      <c r="AB125" s="3">
        <f t="shared" si="40"/>
        <v>-0.7671789298119237</v>
      </c>
      <c r="AC125" s="3">
        <f t="shared" si="41"/>
        <v>0</v>
      </c>
    </row>
    <row r="126" spans="1:29" ht="12.75">
      <c r="A126" s="10">
        <f t="shared" si="27"/>
        <v>0.7544351781652766</v>
      </c>
      <c r="B126" s="3">
        <f t="shared" si="22"/>
        <v>30</v>
      </c>
      <c r="C126" s="9">
        <f t="shared" si="28"/>
        <v>-9.478824280278176E-05</v>
      </c>
      <c r="D126" s="10">
        <f t="shared" si="29"/>
        <v>30.06351651697378</v>
      </c>
      <c r="E126" s="9">
        <f t="shared" si="30"/>
        <v>-9.478824339943284E-05</v>
      </c>
      <c r="F126" s="10">
        <f t="shared" si="31"/>
        <v>-3.4472135508547197</v>
      </c>
      <c r="G126" s="9">
        <f t="shared" si="32"/>
        <v>-3.043025775957879E-08</v>
      </c>
      <c r="H126" s="10">
        <f t="shared" si="33"/>
        <v>-3.4471237790243534</v>
      </c>
      <c r="I126" s="9">
        <f t="shared" si="34"/>
        <v>-1.5215134582213345E-08</v>
      </c>
      <c r="J126" s="3">
        <f t="shared" si="35"/>
        <v>-3.4470938550735477</v>
      </c>
      <c r="K126" s="1">
        <f>0</f>
        <v>0</v>
      </c>
      <c r="L126" s="10">
        <f t="shared" si="36"/>
        <v>0.7544351781652766</v>
      </c>
      <c r="N126" s="9">
        <f t="shared" si="23"/>
        <v>-9.471417093788218E-05</v>
      </c>
      <c r="O126" s="9">
        <f t="shared" si="24"/>
        <v>-3.8183252977018206E-08</v>
      </c>
      <c r="P126" s="9">
        <f t="shared" si="25"/>
        <v>-2.2909963233524217E-08</v>
      </c>
      <c r="Q126" s="9">
        <f t="shared" si="26"/>
        <v>-7.636656319072385E-09</v>
      </c>
      <c r="S126" s="10">
        <f t="shared" si="43"/>
        <v>0.03801460380428576</v>
      </c>
      <c r="T126" s="10">
        <f t="shared" si="43"/>
        <v>0.038014603740804745</v>
      </c>
      <c r="U126" s="10">
        <f t="shared" si="43"/>
        <v>41.39144952293806</v>
      </c>
      <c r="V126" s="10">
        <f t="shared" si="42"/>
        <v>82.7828680199799</v>
      </c>
      <c r="W126" s="3">
        <f>0</f>
        <v>0</v>
      </c>
      <c r="Y126" s="3">
        <f t="shared" si="37"/>
        <v>-4816.351557568636</v>
      </c>
      <c r="Z126" s="3">
        <f t="shared" si="38"/>
        <v>-4816.3515878854905</v>
      </c>
      <c r="AA126" s="3">
        <f t="shared" si="39"/>
        <v>-1.546213064235232</v>
      </c>
      <c r="AB126" s="3">
        <f t="shared" si="40"/>
        <v>-0.773106821867459</v>
      </c>
      <c r="AC126" s="3">
        <f t="shared" si="41"/>
        <v>0</v>
      </c>
    </row>
    <row r="127" spans="1:29" ht="12.75">
      <c r="A127" s="10">
        <f t="shared" si="27"/>
        <v>0.761485974222896</v>
      </c>
      <c r="B127" s="3">
        <f t="shared" si="22"/>
        <v>30</v>
      </c>
      <c r="C127" s="9">
        <f t="shared" si="28"/>
        <v>-9.464022699927647E-05</v>
      </c>
      <c r="D127" s="10">
        <f t="shared" si="29"/>
        <v>-3.452770064151006</v>
      </c>
      <c r="E127" s="9">
        <f t="shared" si="30"/>
        <v>-4.5994107535258846E-08</v>
      </c>
      <c r="F127" s="10">
        <f t="shared" si="31"/>
        <v>-3.4526204546388484</v>
      </c>
      <c r="G127" s="9">
        <f t="shared" si="32"/>
        <v>-3.0662757507350607E-08</v>
      </c>
      <c r="H127" s="10">
        <f t="shared" si="33"/>
        <v>-3.4525306888871787</v>
      </c>
      <c r="I127" s="9">
        <f t="shared" si="34"/>
        <v>-1.5331384498537623E-08</v>
      </c>
      <c r="J127" s="3">
        <f t="shared" si="35"/>
        <v>-3.45250076696262</v>
      </c>
      <c r="K127" s="1">
        <f>0</f>
        <v>0</v>
      </c>
      <c r="L127" s="10">
        <f t="shared" si="36"/>
        <v>0.761485974222896</v>
      </c>
      <c r="N127" s="9">
        <f t="shared" si="23"/>
        <v>-5.386266549963615E-08</v>
      </c>
      <c r="O127" s="9">
        <f t="shared" si="24"/>
        <v>-3.847336133231423E-08</v>
      </c>
      <c r="P127" s="9">
        <f t="shared" si="25"/>
        <v>-2.308402833232636E-08</v>
      </c>
      <c r="Q127" s="9">
        <f t="shared" si="26"/>
        <v>-7.694678032773692E-09</v>
      </c>
      <c r="S127" s="10">
        <f t="shared" si="43"/>
        <v>0.038030358166242305</v>
      </c>
      <c r="T127" s="10">
        <f t="shared" si="43"/>
        <v>27.38508355793258</v>
      </c>
      <c r="U127" s="10">
        <f t="shared" si="43"/>
        <v>41.07759968175252</v>
      </c>
      <c r="V127" s="10">
        <f t="shared" si="42"/>
        <v>82.15516857892004</v>
      </c>
      <c r="W127" s="3">
        <f>0</f>
        <v>0</v>
      </c>
      <c r="Y127" s="3">
        <f t="shared" si="37"/>
        <v>-4808.830623276809</v>
      </c>
      <c r="Z127" s="3">
        <f t="shared" si="38"/>
        <v>-2.3370386971655326</v>
      </c>
      <c r="AA127" s="3">
        <f t="shared" si="39"/>
        <v>-1.5580267711803537</v>
      </c>
      <c r="AB127" s="3">
        <f t="shared" si="40"/>
        <v>-0.7790136774963855</v>
      </c>
      <c r="AC127" s="3">
        <f t="shared" si="41"/>
        <v>0</v>
      </c>
    </row>
    <row r="128" spans="1:29" ht="12.75">
      <c r="A128" s="10">
        <f t="shared" si="27"/>
        <v>0.7685367702805154</v>
      </c>
      <c r="B128" s="3">
        <f t="shared" si="22"/>
        <v>30</v>
      </c>
      <c r="C128" s="9">
        <f t="shared" si="28"/>
        <v>9.436914567529697E-05</v>
      </c>
      <c r="D128" s="10">
        <f t="shared" si="29"/>
        <v>-3.458218038250548</v>
      </c>
      <c r="E128" s="9">
        <f t="shared" si="30"/>
        <v>-4.634161895141177E-08</v>
      </c>
      <c r="F128" s="10">
        <f t="shared" si="31"/>
        <v>-3.458068438945456</v>
      </c>
      <c r="G128" s="9">
        <f t="shared" si="32"/>
        <v>-3.0894431926982184E-08</v>
      </c>
      <c r="H128" s="10">
        <f t="shared" si="33"/>
        <v>-3.4579786793180127</v>
      </c>
      <c r="I128" s="9">
        <f t="shared" si="34"/>
        <v>-1.5447221751371356E-08</v>
      </c>
      <c r="J128" s="3">
        <f t="shared" si="35"/>
        <v>-3.4579487594346765</v>
      </c>
      <c r="K128" s="1">
        <f>0</f>
        <v>0</v>
      </c>
      <c r="L128" s="10">
        <f t="shared" si="36"/>
        <v>0.7685367702805154</v>
      </c>
      <c r="N128" s="9">
        <f t="shared" si="23"/>
        <v>9.429512329323173E-05</v>
      </c>
      <c r="O128" s="9">
        <f t="shared" si="24"/>
        <v>-3.8762439702996865E-08</v>
      </c>
      <c r="P128" s="9">
        <f t="shared" si="25"/>
        <v>-2.3257475440103636E-08</v>
      </c>
      <c r="Q128" s="9">
        <f t="shared" si="26"/>
        <v>-7.752493749943876E-09</v>
      </c>
      <c r="S128" s="10">
        <f t="shared" si="43"/>
        <v>0.0380592425564528</v>
      </c>
      <c r="T128" s="10">
        <f t="shared" si="43"/>
        <v>27.179725407224435</v>
      </c>
      <c r="U128" s="10">
        <f t="shared" si="43"/>
        <v>40.76956265137046</v>
      </c>
      <c r="V128" s="10">
        <f t="shared" si="42"/>
        <v>81.53909475105327</v>
      </c>
      <c r="W128" s="3">
        <f>0</f>
        <v>0</v>
      </c>
      <c r="Y128" s="3">
        <f t="shared" si="37"/>
        <v>4795.056520936997</v>
      </c>
      <c r="Z128" s="3">
        <f t="shared" si="38"/>
        <v>-2.3546963422591696</v>
      </c>
      <c r="AA128" s="3">
        <f t="shared" si="39"/>
        <v>-1.569798541801347</v>
      </c>
      <c r="AB128" s="3">
        <f t="shared" si="40"/>
        <v>-0.784899564992697</v>
      </c>
      <c r="AC128" s="3">
        <f t="shared" si="41"/>
        <v>0</v>
      </c>
    </row>
    <row r="129" spans="1:29" ht="12.75">
      <c r="A129" s="10">
        <f t="shared" si="27"/>
        <v>0.7755875663381347</v>
      </c>
      <c r="B129" s="3">
        <f t="shared" si="22"/>
        <v>30</v>
      </c>
      <c r="C129" s="9">
        <f t="shared" si="28"/>
        <v>9.422122875200072E-05</v>
      </c>
      <c r="D129" s="10">
        <f t="shared" si="29"/>
        <v>29.93696088566803</v>
      </c>
      <c r="E129" s="9">
        <f t="shared" si="30"/>
        <v>9.422122940872062E-05</v>
      </c>
      <c r="F129" s="10">
        <f t="shared" si="31"/>
        <v>-3.4635573579245187</v>
      </c>
      <c r="G129" s="9">
        <f t="shared" si="32"/>
        <v>-3.112528369680583E-08</v>
      </c>
      <c r="H129" s="10">
        <f t="shared" si="33"/>
        <v>-3.4634676044665094</v>
      </c>
      <c r="I129" s="9">
        <f t="shared" si="34"/>
        <v>-1.5562647678983002E-08</v>
      </c>
      <c r="J129" s="3">
        <f t="shared" si="35"/>
        <v>-3.4634376866398777</v>
      </c>
      <c r="K129" s="1">
        <f>0</f>
        <v>0</v>
      </c>
      <c r="L129" s="10">
        <f t="shared" si="36"/>
        <v>0.7755875663381347</v>
      </c>
      <c r="N129" s="9">
        <f t="shared" si="23"/>
        <v>9.414746248696845E-05</v>
      </c>
      <c r="O129" s="9">
        <f t="shared" si="24"/>
        <v>9.41474638051939E-05</v>
      </c>
      <c r="P129" s="9">
        <f t="shared" si="25"/>
        <v>-2.3430306562142945E-08</v>
      </c>
      <c r="Q129" s="9">
        <f t="shared" si="26"/>
        <v>-7.810104137845854E-09</v>
      </c>
      <c r="S129" s="10">
        <f t="shared" si="43"/>
        <v>0.03807502013496174</v>
      </c>
      <c r="T129" s="10">
        <f t="shared" si="43"/>
        <v>0.038075020064886986</v>
      </c>
      <c r="U129" s="10">
        <f t="shared" si="43"/>
        <v>40.46718064628786</v>
      </c>
      <c r="V129" s="10">
        <f t="shared" si="42"/>
        <v>80.93433097033976</v>
      </c>
      <c r="W129" s="3">
        <f>0</f>
        <v>0</v>
      </c>
      <c r="Y129" s="3">
        <f t="shared" si="37"/>
        <v>4787.54061091648</v>
      </c>
      <c r="Z129" s="3">
        <f t="shared" si="38"/>
        <v>4787.540644285533</v>
      </c>
      <c r="AA129" s="3">
        <f t="shared" si="39"/>
        <v>-1.5815285121888236</v>
      </c>
      <c r="AB129" s="3">
        <f t="shared" si="40"/>
        <v>-0.7907645523560859</v>
      </c>
      <c r="AC129" s="3">
        <f t="shared" si="41"/>
        <v>0</v>
      </c>
    </row>
    <row r="130" spans="1:29" ht="12.75">
      <c r="A130" s="10">
        <f t="shared" si="27"/>
        <v>0.7826383623957541</v>
      </c>
      <c r="B130" s="3">
        <f t="shared" si="22"/>
        <v>30</v>
      </c>
      <c r="C130" s="9">
        <f t="shared" si="28"/>
        <v>9.407382362044183E-05</v>
      </c>
      <c r="D130" s="10">
        <f t="shared" si="29"/>
        <v>29.936960419002467</v>
      </c>
      <c r="E130" s="9">
        <f t="shared" si="30"/>
        <v>9.407382428194327E-05</v>
      </c>
      <c r="F130" s="10">
        <f t="shared" si="31"/>
        <v>29.873920833006437</v>
      </c>
      <c r="G130" s="9">
        <f t="shared" si="32"/>
        <v>9.407382626644694E-05</v>
      </c>
      <c r="H130" s="10">
        <f t="shared" si="33"/>
        <v>-3.4689973189559984</v>
      </c>
      <c r="I130" s="9">
        <f t="shared" si="34"/>
        <v>-1.567766361565739E-08</v>
      </c>
      <c r="J130" s="3">
        <f t="shared" si="35"/>
        <v>-3.4689674032008213</v>
      </c>
      <c r="K130" s="1">
        <f>0</f>
        <v>0</v>
      </c>
      <c r="L130" s="10">
        <f t="shared" si="36"/>
        <v>0.7826383623957541</v>
      </c>
      <c r="N130" s="9">
        <f t="shared" si="23"/>
        <v>9.400031259332668E-05</v>
      </c>
      <c r="O130" s="9">
        <f t="shared" si="24"/>
        <v>9.400031392109805E-05</v>
      </c>
      <c r="P130" s="9">
        <f t="shared" si="25"/>
        <v>9.400031657663986E-05</v>
      </c>
      <c r="Q130" s="9">
        <f t="shared" si="26"/>
        <v>-7.867509863503255E-09</v>
      </c>
      <c r="S130" s="10">
        <f t="shared" si="43"/>
        <v>0.03809075452899275</v>
      </c>
      <c r="T130" s="10">
        <f t="shared" si="43"/>
        <v>0.038090754458357245</v>
      </c>
      <c r="U130" s="10">
        <f t="shared" si="43"/>
        <v>0.03809075424645076</v>
      </c>
      <c r="V130" s="10">
        <f t="shared" si="42"/>
        <v>80.34057298994958</v>
      </c>
      <c r="W130" s="3">
        <f>0</f>
        <v>0</v>
      </c>
      <c r="Y130" s="3">
        <f t="shared" si="37"/>
        <v>4780.050705903108</v>
      </c>
      <c r="Z130" s="3">
        <f t="shared" si="38"/>
        <v>4780.050739515119</v>
      </c>
      <c r="AA130" s="3">
        <f t="shared" si="39"/>
        <v>4780.05084035112</v>
      </c>
      <c r="AB130" s="3">
        <f t="shared" si="40"/>
        <v>-0.7966087073838299</v>
      </c>
      <c r="AC130" s="3">
        <f t="shared" si="41"/>
        <v>0</v>
      </c>
    </row>
    <row r="131" spans="1:29" ht="12.75">
      <c r="A131" s="10">
        <f t="shared" si="27"/>
        <v>0.7896891584533735</v>
      </c>
      <c r="B131" s="3">
        <f t="shared" si="22"/>
        <v>30</v>
      </c>
      <c r="C131" s="9">
        <f t="shared" si="28"/>
        <v>9.392692852390693E-05</v>
      </c>
      <c r="D131" s="10">
        <f t="shared" si="29"/>
        <v>29.936959948957558</v>
      </c>
      <c r="E131" s="9">
        <f t="shared" si="30"/>
        <v>9.392692919017274E-05</v>
      </c>
      <c r="F131" s="10">
        <f t="shared" si="31"/>
        <v>29.873919892916952</v>
      </c>
      <c r="G131" s="9">
        <f t="shared" si="32"/>
        <v>9.39269311889699E-05</v>
      </c>
      <c r="H131" s="10">
        <f t="shared" si="33"/>
        <v>29.810879826880587</v>
      </c>
      <c r="I131" s="9">
        <f t="shared" si="34"/>
        <v>9.392693452029521E-05</v>
      </c>
      <c r="J131" s="3">
        <f t="shared" si="35"/>
        <v>-3.474537764212372</v>
      </c>
      <c r="K131" s="1">
        <f>0</f>
        <v>0</v>
      </c>
      <c r="L131" s="10">
        <f t="shared" si="36"/>
        <v>0.7896891584533735</v>
      </c>
      <c r="N131" s="9">
        <f t="shared" si="23"/>
        <v>9.38536718586099E-05</v>
      </c>
      <c r="O131" s="9">
        <f t="shared" si="24"/>
        <v>9.385367319589327E-05</v>
      </c>
      <c r="P131" s="9">
        <f t="shared" si="25"/>
        <v>9.385367587045748E-05</v>
      </c>
      <c r="Q131" s="9">
        <f t="shared" si="26"/>
        <v>9.385367988229936E-05</v>
      </c>
      <c r="S131" s="10">
        <f t="shared" si="43"/>
        <v>0.03810644557126059</v>
      </c>
      <c r="T131" s="10">
        <f t="shared" si="43"/>
        <v>0.03810644550006665</v>
      </c>
      <c r="U131" s="10">
        <f t="shared" si="43"/>
        <v>0.038106445286484866</v>
      </c>
      <c r="V131" s="10">
        <f t="shared" si="42"/>
        <v>0.038106444930515605</v>
      </c>
      <c r="W131" s="3">
        <f>0</f>
        <v>0</v>
      </c>
      <c r="Y131" s="3">
        <f t="shared" si="37"/>
        <v>4772.586716635292</v>
      </c>
      <c r="Z131" s="3">
        <f t="shared" si="38"/>
        <v>4772.5867504893895</v>
      </c>
      <c r="AA131" s="3">
        <f t="shared" si="39"/>
        <v>4772.586852051666</v>
      </c>
      <c r="AB131" s="3">
        <f t="shared" si="40"/>
        <v>4772.587021321962</v>
      </c>
      <c r="AC131" s="3">
        <f t="shared" si="41"/>
        <v>0</v>
      </c>
    </row>
    <row r="132" spans="1:29" ht="12.75">
      <c r="A132" s="10">
        <f t="shared" si="27"/>
        <v>0.7967399545109929</v>
      </c>
      <c r="B132" s="3">
        <f t="shared" si="22"/>
        <v>30</v>
      </c>
      <c r="C132" s="9">
        <f t="shared" si="28"/>
        <v>9.378054171171102E-05</v>
      </c>
      <c r="D132" s="10">
        <f t="shared" si="29"/>
        <v>29.936959475545308</v>
      </c>
      <c r="E132" s="9">
        <f t="shared" si="30"/>
        <v>9.378054238272447E-05</v>
      </c>
      <c r="F132" s="10">
        <f t="shared" si="31"/>
        <v>29.87391894609334</v>
      </c>
      <c r="G132" s="9">
        <f t="shared" si="32"/>
        <v>9.37805443957626E-05</v>
      </c>
      <c r="H132" s="10">
        <f t="shared" si="33"/>
        <v>29.810878406646736</v>
      </c>
      <c r="I132" s="9">
        <f t="shared" si="34"/>
        <v>9.378054775082288E-05</v>
      </c>
      <c r="J132" s="3">
        <f t="shared" si="35"/>
        <v>62.97582432965614</v>
      </c>
      <c r="K132" s="1">
        <f>0</f>
        <v>0</v>
      </c>
      <c r="L132" s="10">
        <f t="shared" si="36"/>
        <v>0.7967399545109929</v>
      </c>
      <c r="N132" s="9">
        <f t="shared" si="23"/>
        <v>9.370753853513988E-05</v>
      </c>
      <c r="O132" s="9">
        <f t="shared" si="24"/>
        <v>9.370753988189989E-05</v>
      </c>
      <c r="P132" s="9">
        <f t="shared" si="25"/>
        <v>9.370754257541772E-05</v>
      </c>
      <c r="Q132" s="9">
        <f t="shared" si="26"/>
        <v>7.976322961144233E-09</v>
      </c>
      <c r="S132" s="10">
        <f t="shared" si="43"/>
        <v>0.03812209309478574</v>
      </c>
      <c r="T132" s="10">
        <f t="shared" si="43"/>
        <v>0.03812209302303573</v>
      </c>
      <c r="U132" s="10">
        <f t="shared" si="43"/>
        <v>0.03812209280778598</v>
      </c>
      <c r="V132" s="10">
        <f t="shared" si="42"/>
        <v>0.038122092449036755</v>
      </c>
      <c r="W132" s="3">
        <f>0</f>
        <v>0</v>
      </c>
      <c r="Y132" s="3">
        <f t="shared" si="37"/>
        <v>4765.148554157756</v>
      </c>
      <c r="Z132" s="3">
        <f t="shared" si="38"/>
        <v>4765.148588253088</v>
      </c>
      <c r="AA132" s="3">
        <f t="shared" si="39"/>
        <v>4765.148690538974</v>
      </c>
      <c r="AB132" s="3">
        <f t="shared" si="40"/>
        <v>4765.148861015283</v>
      </c>
      <c r="AC132" s="3">
        <f t="shared" si="41"/>
        <v>0</v>
      </c>
    </row>
    <row r="133" spans="1:29" ht="12.75">
      <c r="A133" s="10">
        <f t="shared" si="27"/>
        <v>0.8037907505686123</v>
      </c>
      <c r="B133" s="3">
        <f t="shared" si="22"/>
        <v>30</v>
      </c>
      <c r="C133" s="9">
        <f t="shared" si="28"/>
        <v>9.363466143917752E-05</v>
      </c>
      <c r="D133" s="10">
        <f t="shared" si="29"/>
        <v>29.936958998778223</v>
      </c>
      <c r="E133" s="9">
        <f t="shared" si="30"/>
        <v>9.363466211492001E-05</v>
      </c>
      <c r="F133" s="10">
        <f t="shared" si="31"/>
        <v>29.873917992559953</v>
      </c>
      <c r="G133" s="9">
        <f t="shared" si="32"/>
        <v>9.363466414214746E-05</v>
      </c>
      <c r="H133" s="10">
        <f t="shared" si="33"/>
        <v>62.98150162207403</v>
      </c>
      <c r="I133" s="9">
        <f t="shared" si="34"/>
        <v>1.6009452922766646E-08</v>
      </c>
      <c r="J133" s="3">
        <f t="shared" si="35"/>
        <v>62.98147173260944</v>
      </c>
      <c r="K133" s="1">
        <f>0</f>
        <v>0</v>
      </c>
      <c r="L133" s="10">
        <f t="shared" si="36"/>
        <v>0.8037907505686123</v>
      </c>
      <c r="N133" s="9">
        <f t="shared" si="23"/>
        <v>9.35619108812346E-05</v>
      </c>
      <c r="O133" s="9">
        <f t="shared" si="24"/>
        <v>9.356191223743638E-05</v>
      </c>
      <c r="P133" s="9">
        <f t="shared" si="25"/>
        <v>2.409923670887962E-08</v>
      </c>
      <c r="Q133" s="9">
        <f t="shared" si="26"/>
        <v>8.03308090717629E-09</v>
      </c>
      <c r="S133" s="10">
        <f t="shared" si="43"/>
        <v>0.03813769693290324</v>
      </c>
      <c r="T133" s="10">
        <f t="shared" si="43"/>
        <v>0.038137696860599785</v>
      </c>
      <c r="U133" s="10">
        <f t="shared" si="43"/>
        <v>0.038137696643689406</v>
      </c>
      <c r="V133" s="10">
        <f t="shared" si="42"/>
        <v>78.67554775931296</v>
      </c>
      <c r="W133" s="3">
        <f>0</f>
        <v>0</v>
      </c>
      <c r="Y133" s="3">
        <f t="shared" si="37"/>
        <v>4757.736129820519</v>
      </c>
      <c r="Z133" s="3">
        <f t="shared" si="38"/>
        <v>4757.736164156142</v>
      </c>
      <c r="AA133" s="3">
        <f t="shared" si="39"/>
        <v>4757.736267163011</v>
      </c>
      <c r="AB133" s="3">
        <f t="shared" si="40"/>
        <v>0.8134674854224222</v>
      </c>
      <c r="AC133" s="3">
        <f t="shared" si="41"/>
        <v>0</v>
      </c>
    </row>
    <row r="134" spans="1:29" ht="12.75">
      <c r="A134" s="10">
        <f t="shared" si="27"/>
        <v>0.8108415466262316</v>
      </c>
      <c r="B134" s="3">
        <f t="shared" si="22"/>
        <v>30</v>
      </c>
      <c r="C134" s="9">
        <f t="shared" si="28"/>
        <v>9.348928596761385E-05</v>
      </c>
      <c r="D134" s="10">
        <f t="shared" si="29"/>
        <v>29.93695851866866</v>
      </c>
      <c r="E134" s="9">
        <f t="shared" si="30"/>
        <v>9.348928664806906E-05</v>
      </c>
      <c r="F134" s="10">
        <f t="shared" si="31"/>
        <v>62.98727887069404</v>
      </c>
      <c r="G134" s="9">
        <f t="shared" si="32"/>
        <v>3.22455214513979E-08</v>
      </c>
      <c r="H134" s="10">
        <f t="shared" si="33"/>
        <v>62.98718920870791</v>
      </c>
      <c r="I134" s="9">
        <f t="shared" si="34"/>
        <v>1.6122766759015275E-08</v>
      </c>
      <c r="J134" s="3">
        <f t="shared" si="35"/>
        <v>62.98715932137187</v>
      </c>
      <c r="K134" s="1">
        <f>0</f>
        <v>0</v>
      </c>
      <c r="L134" s="10">
        <f t="shared" si="36"/>
        <v>0.8108415466262316</v>
      </c>
      <c r="N134" s="9">
        <f t="shared" si="23"/>
        <v>9.341678716118805E-05</v>
      </c>
      <c r="O134" s="9">
        <f t="shared" si="24"/>
        <v>4.044815458986404E-08</v>
      </c>
      <c r="P134" s="9">
        <f t="shared" si="25"/>
        <v>2.4268904861677617E-08</v>
      </c>
      <c r="Q134" s="9">
        <f t="shared" si="26"/>
        <v>8.08963697186916E-09</v>
      </c>
      <c r="S134" s="10">
        <f t="shared" si="43"/>
        <v>0.03815325691927182</v>
      </c>
      <c r="T134" s="10">
        <f t="shared" si="43"/>
        <v>0.03815325684641728</v>
      </c>
      <c r="U134" s="10">
        <f t="shared" si="43"/>
        <v>39.061315225559675</v>
      </c>
      <c r="V134" s="10">
        <f t="shared" si="42"/>
        <v>78.12260121677335</v>
      </c>
      <c r="W134" s="3">
        <f>0</f>
        <v>0</v>
      </c>
      <c r="Y134" s="3">
        <f t="shared" si="37"/>
        <v>4750.349355277659</v>
      </c>
      <c r="Z134" s="3">
        <f t="shared" si="38"/>
        <v>4750.349389852744</v>
      </c>
      <c r="AA134" s="3">
        <f t="shared" si="39"/>
        <v>1.6384496945489884</v>
      </c>
      <c r="AB134" s="3">
        <f t="shared" si="40"/>
        <v>0.8192251538375407</v>
      </c>
      <c r="AC134" s="3">
        <f t="shared" si="41"/>
        <v>0</v>
      </c>
    </row>
    <row r="135" spans="1:29" ht="12.75">
      <c r="A135" s="10">
        <f t="shared" si="27"/>
        <v>0.817892342683851</v>
      </c>
      <c r="B135" s="3">
        <f t="shared" si="22"/>
        <v>30</v>
      </c>
      <c r="C135" s="9">
        <f t="shared" si="28"/>
        <v>9.334441356429531E-05</v>
      </c>
      <c r="D135" s="10">
        <f t="shared" si="29"/>
        <v>62.99315591961095</v>
      </c>
      <c r="E135" s="9">
        <f t="shared" si="30"/>
        <v>4.870698386903564E-08</v>
      </c>
      <c r="F135" s="10">
        <f t="shared" si="31"/>
        <v>62.99300649375684</v>
      </c>
      <c r="G135" s="9">
        <f t="shared" si="32"/>
        <v>3.247134282847434E-08</v>
      </c>
      <c r="H135" s="10">
        <f t="shared" si="33"/>
        <v>62.99291683820011</v>
      </c>
      <c r="I135" s="9">
        <f t="shared" si="34"/>
        <v>1.6235677488659978E-08</v>
      </c>
      <c r="J135" s="3">
        <f t="shared" si="35"/>
        <v>62.99288695300723</v>
      </c>
      <c r="K135" s="1">
        <f>0</f>
        <v>0</v>
      </c>
      <c r="L135" s="10">
        <f t="shared" si="36"/>
        <v>0.817892342683851</v>
      </c>
      <c r="N135" s="9">
        <f t="shared" si="23"/>
        <v>5.702185734051637E-08</v>
      </c>
      <c r="O135" s="9">
        <f t="shared" si="24"/>
        <v>4.0729928577565196E-08</v>
      </c>
      <c r="P135" s="9">
        <f t="shared" si="25"/>
        <v>2.4437969337330623E-08</v>
      </c>
      <c r="Q135" s="9">
        <f t="shared" si="26"/>
        <v>8.145991810728562E-09</v>
      </c>
      <c r="S135" s="10">
        <f t="shared" si="43"/>
        <v>0.03816877288788224</v>
      </c>
      <c r="T135" s="10">
        <f t="shared" si="43"/>
        <v>25.859792127804734</v>
      </c>
      <c r="U135" s="10">
        <f t="shared" si="43"/>
        <v>38.78966400247205</v>
      </c>
      <c r="V135" s="10">
        <f t="shared" si="42"/>
        <v>77.57929897938355</v>
      </c>
      <c r="W135" s="3">
        <f>0</f>
        <v>0</v>
      </c>
      <c r="Y135" s="3">
        <f t="shared" si="37"/>
        <v>4742.988142486493</v>
      </c>
      <c r="Z135" s="3">
        <f t="shared" si="38"/>
        <v>2.474884549871787</v>
      </c>
      <c r="AA135" s="3">
        <f t="shared" si="39"/>
        <v>1.6499240621398865</v>
      </c>
      <c r="AB135" s="3">
        <f t="shared" si="40"/>
        <v>0.8249623397216799</v>
      </c>
      <c r="AC135" s="3">
        <f t="shared" si="41"/>
        <v>0</v>
      </c>
    </row>
    <row r="136" spans="1:29" ht="12.75">
      <c r="A136" s="10">
        <f t="shared" si="27"/>
        <v>0.8249431387414704</v>
      </c>
      <c r="B136" s="3">
        <f t="shared" si="22"/>
        <v>30</v>
      </c>
      <c r="C136" s="9">
        <f t="shared" si="28"/>
        <v>-9.30692572557202E-05</v>
      </c>
      <c r="D136" s="10">
        <f t="shared" si="29"/>
        <v>62.998923432226675</v>
      </c>
      <c r="E136" s="9">
        <f t="shared" si="30"/>
        <v>4.904451033349966E-08</v>
      </c>
      <c r="F136" s="10">
        <f t="shared" si="31"/>
        <v>62.998774017161836</v>
      </c>
      <c r="G136" s="9">
        <f t="shared" si="32"/>
        <v>3.26963606092773E-08</v>
      </c>
      <c r="H136" s="10">
        <f t="shared" si="33"/>
        <v>62.99868436807867</v>
      </c>
      <c r="I136" s="9">
        <f t="shared" si="34"/>
        <v>1.6348186420791054E-08</v>
      </c>
      <c r="J136" s="3">
        <f t="shared" si="35"/>
        <v>62.99865448504343</v>
      </c>
      <c r="K136" s="1">
        <f>0</f>
        <v>0</v>
      </c>
      <c r="L136" s="10">
        <f t="shared" si="36"/>
        <v>0.8249431387414704</v>
      </c>
      <c r="N136" s="9">
        <f t="shared" si="23"/>
        <v>-9.299681054239004E-05</v>
      </c>
      <c r="O136" s="9">
        <f t="shared" si="24"/>
        <v>4.101069970188144E-08</v>
      </c>
      <c r="P136" s="9">
        <f t="shared" si="25"/>
        <v>2.4606432094664145E-08</v>
      </c>
      <c r="Q136" s="9">
        <f t="shared" si="26"/>
        <v>8.202146077359719E-09</v>
      </c>
      <c r="S136" s="10">
        <f t="shared" si="43"/>
        <v>0.03819826849484552</v>
      </c>
      <c r="T136" s="10">
        <f t="shared" si="43"/>
        <v>25.68182390772628</v>
      </c>
      <c r="U136" s="10">
        <f t="shared" si="43"/>
        <v>38.52271184176422</v>
      </c>
      <c r="V136" s="10">
        <f t="shared" si="42"/>
        <v>77.04539485944107</v>
      </c>
      <c r="W136" s="3">
        <f>0</f>
        <v>0</v>
      </c>
      <c r="Y136" s="3">
        <f t="shared" si="37"/>
        <v>-4729.006983260471</v>
      </c>
      <c r="Z136" s="3">
        <f t="shared" si="38"/>
        <v>2.4920348426166825</v>
      </c>
      <c r="AA136" s="3">
        <f t="shared" si="39"/>
        <v>1.6613575976397046</v>
      </c>
      <c r="AB136" s="3">
        <f t="shared" si="40"/>
        <v>0.8306791095919405</v>
      </c>
      <c r="AC136" s="3">
        <f t="shared" si="41"/>
        <v>0</v>
      </c>
    </row>
    <row r="137" spans="1:29" ht="12.75">
      <c r="A137" s="10">
        <f t="shared" si="27"/>
        <v>0.8319939347990898</v>
      </c>
      <c r="B137" s="3">
        <f t="shared" si="22"/>
        <v>30</v>
      </c>
      <c r="C137" s="9">
        <f t="shared" si="28"/>
        <v>-9.292448894862525E-05</v>
      </c>
      <c r="D137" s="10">
        <f t="shared" si="29"/>
        <v>30.062564848765273</v>
      </c>
      <c r="E137" s="9">
        <f t="shared" si="30"/>
        <v>-9.292448969237363E-05</v>
      </c>
      <c r="F137" s="10">
        <f t="shared" si="31"/>
        <v>63.00458129889949</v>
      </c>
      <c r="G137" s="9">
        <f t="shared" si="32"/>
        <v>3.2920577402397376E-08</v>
      </c>
      <c r="H137" s="10">
        <f t="shared" si="33"/>
        <v>63.00449165633369</v>
      </c>
      <c r="I137" s="9">
        <f t="shared" si="34"/>
        <v>1.646029485876157E-08</v>
      </c>
      <c r="J137" s="3">
        <f t="shared" si="35"/>
        <v>63.00446177547116</v>
      </c>
      <c r="K137" s="1">
        <f>0</f>
        <v>0</v>
      </c>
      <c r="L137" s="10">
        <f t="shared" si="36"/>
        <v>0.8319939347990898</v>
      </c>
      <c r="N137" s="9">
        <f t="shared" si="23"/>
        <v>-9.285229300144338E-05</v>
      </c>
      <c r="O137" s="9">
        <f t="shared" si="24"/>
        <v>-9.285229449391683E-05</v>
      </c>
      <c r="P137" s="9">
        <f t="shared" si="25"/>
        <v>2.4774295086773273E-08</v>
      </c>
      <c r="Q137" s="9">
        <f t="shared" si="26"/>
        <v>8.25810042149147E-09</v>
      </c>
      <c r="S137" s="10">
        <f t="shared" si="43"/>
        <v>0.038213800303085375</v>
      </c>
      <c r="T137" s="10">
        <f t="shared" si="43"/>
        <v>0.03821380022326777</v>
      </c>
      <c r="U137" s="10">
        <f t="shared" si="43"/>
        <v>38.2603398060046</v>
      </c>
      <c r="V137" s="10">
        <f t="shared" si="42"/>
        <v>76.5206509867081</v>
      </c>
      <c r="W137" s="3">
        <f>0</f>
        <v>0</v>
      </c>
      <c r="Y137" s="3">
        <f t="shared" si="37"/>
        <v>-4721.65105977517</v>
      </c>
      <c r="Z137" s="3">
        <f t="shared" si="38"/>
        <v>-4721.651097566289</v>
      </c>
      <c r="AA137" s="3">
        <f t="shared" si="39"/>
        <v>1.6727504335953598</v>
      </c>
      <c r="AB137" s="3">
        <f t="shared" si="40"/>
        <v>0.8363755296739048</v>
      </c>
      <c r="AC137" s="3">
        <f t="shared" si="41"/>
        <v>0</v>
      </c>
    </row>
    <row r="138" spans="1:29" ht="12.75">
      <c r="A138" s="10">
        <f t="shared" si="27"/>
        <v>0.8390447308567092</v>
      </c>
      <c r="B138" s="3">
        <f t="shared" si="22"/>
        <v>30</v>
      </c>
      <c r="C138" s="9">
        <f t="shared" si="28"/>
        <v>-9.278022174073958E-05</v>
      </c>
      <c r="D138" s="10">
        <f t="shared" si="29"/>
        <v>30.062565377116435</v>
      </c>
      <c r="E138" s="9">
        <f t="shared" si="30"/>
        <v>-9.278022248946036E-05</v>
      </c>
      <c r="F138" s="10">
        <f t="shared" si="31"/>
        <v>30.125130759579736</v>
      </c>
      <c r="G138" s="9">
        <f t="shared" si="32"/>
        <v>-9.278022473562197E-05</v>
      </c>
      <c r="H138" s="10">
        <f t="shared" si="33"/>
        <v>63.010338561416674</v>
      </c>
      <c r="I138" s="9">
        <f t="shared" si="34"/>
        <v>1.6572004102045747E-08</v>
      </c>
      <c r="J138" s="3">
        <f t="shared" si="35"/>
        <v>63.01030868274111</v>
      </c>
      <c r="K138" s="1">
        <f>0</f>
        <v>0</v>
      </c>
      <c r="L138" s="10">
        <f t="shared" si="36"/>
        <v>0.8390447308567092</v>
      </c>
      <c r="N138" s="9">
        <f t="shared" si="23"/>
        <v>-9.270827569924746E-05</v>
      </c>
      <c r="O138" s="9">
        <f t="shared" si="24"/>
        <v>-9.270827720164785E-05</v>
      </c>
      <c r="P138" s="9">
        <f t="shared" si="25"/>
        <v>-9.27082802064473E-05</v>
      </c>
      <c r="Q138" s="9">
        <f t="shared" si="26"/>
        <v>8.313855492861818E-09</v>
      </c>
      <c r="S138" s="10">
        <f t="shared" si="43"/>
        <v>0.03822928709846301</v>
      </c>
      <c r="T138" s="10">
        <f t="shared" si="43"/>
        <v>0.038229287018067146</v>
      </c>
      <c r="U138" s="10">
        <f t="shared" si="43"/>
        <v>0.038229286776879576</v>
      </c>
      <c r="V138" s="10">
        <f t="shared" si="42"/>
        <v>76.00483745174266</v>
      </c>
      <c r="W138" s="3">
        <f>0</f>
        <v>0</v>
      </c>
      <c r="Y138" s="3">
        <f t="shared" si="37"/>
        <v>-4714.320597991509</v>
      </c>
      <c r="Z138" s="3">
        <f t="shared" si="38"/>
        <v>-4714.320636035283</v>
      </c>
      <c r="AA138" s="3">
        <f t="shared" si="39"/>
        <v>-4714.320750166568</v>
      </c>
      <c r="AB138" s="3">
        <f t="shared" si="40"/>
        <v>0.8420516659960645</v>
      </c>
      <c r="AC138" s="3">
        <f t="shared" si="41"/>
        <v>0</v>
      </c>
    </row>
    <row r="139" spans="1:29" ht="12.75">
      <c r="A139" s="10">
        <f t="shared" si="27"/>
        <v>0.8460955269143285</v>
      </c>
      <c r="B139" s="3">
        <f t="shared" si="22"/>
        <v>30</v>
      </c>
      <c r="C139" s="9">
        <f t="shared" si="28"/>
        <v>-9.263645391263221E-05</v>
      </c>
      <c r="D139" s="10">
        <f t="shared" si="29"/>
        <v>30.06256590898182</v>
      </c>
      <c r="E139" s="9">
        <f t="shared" si="30"/>
        <v>-9.263645466630749E-05</v>
      </c>
      <c r="F139" s="10">
        <f t="shared" si="31"/>
        <v>30.125131823310063</v>
      </c>
      <c r="G139" s="9">
        <f t="shared" si="32"/>
        <v>-9.263645692733284E-05</v>
      </c>
      <c r="H139" s="10">
        <f t="shared" si="33"/>
        <v>30.187697748330635</v>
      </c>
      <c r="I139" s="9">
        <f t="shared" si="34"/>
        <v>-9.263646069570484E-05</v>
      </c>
      <c r="J139" s="3">
        <f t="shared" si="35"/>
        <v>63.01619506576402</v>
      </c>
      <c r="K139" s="1">
        <f>0</f>
        <v>0</v>
      </c>
      <c r="L139" s="10">
        <f t="shared" si="36"/>
        <v>0.8460955269143285</v>
      </c>
      <c r="N139" s="9">
        <f t="shared" si="23"/>
        <v>-9.256475691932304E-05</v>
      </c>
      <c r="O139" s="9">
        <f t="shared" si="24"/>
        <v>-9.256475843161477E-05</v>
      </c>
      <c r="P139" s="9">
        <f t="shared" si="25"/>
        <v>-9.256476145619555E-05</v>
      </c>
      <c r="Q139" s="9">
        <f t="shared" si="26"/>
        <v>-9.256476599306161E-05</v>
      </c>
      <c r="S139" s="10">
        <f t="shared" si="43"/>
        <v>0.03824472870931827</v>
      </c>
      <c r="T139" s="10">
        <f t="shared" si="43"/>
        <v>0.03824472862834703</v>
      </c>
      <c r="U139" s="10">
        <f t="shared" si="43"/>
        <v>0.03824472838543331</v>
      </c>
      <c r="V139" s="10">
        <f t="shared" si="42"/>
        <v>0.038244727980577514</v>
      </c>
      <c r="W139" s="3">
        <f>0</f>
        <v>0</v>
      </c>
      <c r="Y139" s="3">
        <f t="shared" si="37"/>
        <v>-4707.015510542279</v>
      </c>
      <c r="Z139" s="3">
        <f t="shared" si="38"/>
        <v>-4707.0155488377995</v>
      </c>
      <c r="AA139" s="3">
        <f t="shared" si="39"/>
        <v>-4707.015663724337</v>
      </c>
      <c r="AB139" s="3">
        <f t="shared" si="40"/>
        <v>-4707.0158552017165</v>
      </c>
      <c r="AC139" s="3">
        <f t="shared" si="41"/>
        <v>0</v>
      </c>
    </row>
    <row r="140" spans="1:29" ht="12.75">
      <c r="A140" s="10">
        <f t="shared" si="27"/>
        <v>0.8531463229719479</v>
      </c>
      <c r="B140" s="3">
        <f t="shared" si="22"/>
        <v>30</v>
      </c>
      <c r="C140" s="9">
        <f t="shared" si="28"/>
        <v>-9.249318375077039E-05</v>
      </c>
      <c r="D140" s="10">
        <f t="shared" si="29"/>
        <v>30.06256644434886</v>
      </c>
      <c r="E140" s="9">
        <f t="shared" si="30"/>
        <v>-9.249318450938257E-05</v>
      </c>
      <c r="F140" s="10">
        <f t="shared" si="31"/>
        <v>30.125132894043183</v>
      </c>
      <c r="G140" s="9">
        <f t="shared" si="32"/>
        <v>-9.249318678521693E-05</v>
      </c>
      <c r="H140" s="10">
        <f t="shared" si="33"/>
        <v>30.187699354428513</v>
      </c>
      <c r="I140" s="9">
        <f t="shared" si="34"/>
        <v>-9.249319057827046E-05</v>
      </c>
      <c r="J140" s="3">
        <f t="shared" si="35"/>
        <v>-2.5215891222080296</v>
      </c>
      <c r="K140" s="1">
        <f>0</f>
        <v>0</v>
      </c>
      <c r="L140" s="10">
        <f t="shared" si="36"/>
        <v>0.8531463229719479</v>
      </c>
      <c r="N140" s="9">
        <f t="shared" si="23"/>
        <v>-9.242173495107903E-05</v>
      </c>
      <c r="O140" s="9">
        <f t="shared" si="24"/>
        <v>-9.242173647322533E-05</v>
      </c>
      <c r="P140" s="9">
        <f t="shared" si="25"/>
        <v>-9.242173951751542E-05</v>
      </c>
      <c r="Q140" s="9">
        <f t="shared" si="26"/>
        <v>-8.41868183854295E-09</v>
      </c>
      <c r="S140" s="10">
        <f t="shared" si="43"/>
        <v>0.038260124964344326</v>
      </c>
      <c r="T140" s="10">
        <f t="shared" si="43"/>
        <v>0.03826012488280061</v>
      </c>
      <c r="U140" s="10">
        <f t="shared" si="43"/>
        <v>0.03826012463816965</v>
      </c>
      <c r="V140" s="10">
        <f t="shared" si="42"/>
        <v>0.03826012423045177</v>
      </c>
      <c r="W140" s="3">
        <f>0</f>
        <v>0</v>
      </c>
      <c r="Y140" s="3">
        <f t="shared" si="37"/>
        <v>-4699.735710359972</v>
      </c>
      <c r="Z140" s="3">
        <f t="shared" si="38"/>
        <v>-4699.735748906344</v>
      </c>
      <c r="AA140" s="3">
        <f t="shared" si="39"/>
        <v>-4699.735864545352</v>
      </c>
      <c r="AB140" s="3">
        <f t="shared" si="40"/>
        <v>-4699.736057276843</v>
      </c>
      <c r="AC140" s="3">
        <f t="shared" si="41"/>
        <v>0</v>
      </c>
    </row>
    <row r="141" spans="1:29" ht="12.75">
      <c r="A141" s="10">
        <f t="shared" si="27"/>
        <v>0.8601971190295673</v>
      </c>
      <c r="B141" s="3">
        <f t="shared" si="22"/>
        <v>30</v>
      </c>
      <c r="C141" s="9">
        <f t="shared" si="28"/>
        <v>-9.235040954749983E-05</v>
      </c>
      <c r="D141" s="10">
        <f t="shared" si="29"/>
        <v>30.062566983204515</v>
      </c>
      <c r="E141" s="9">
        <f t="shared" si="30"/>
        <v>-9.23504103110297E-05</v>
      </c>
      <c r="F141" s="10">
        <f t="shared" si="31"/>
        <v>30.125133971753616</v>
      </c>
      <c r="G141" s="9">
        <f t="shared" si="32"/>
        <v>-9.235041260161896E-05</v>
      </c>
      <c r="H141" s="10">
        <f t="shared" si="33"/>
        <v>-2.5275795751179357</v>
      </c>
      <c r="I141" s="9">
        <f t="shared" si="34"/>
        <v>-1.689253316870845E-08</v>
      </c>
      <c r="J141" s="3">
        <f t="shared" si="35"/>
        <v>-2.527549724469187</v>
      </c>
      <c r="K141" s="1">
        <f>0</f>
        <v>0</v>
      </c>
      <c r="L141" s="10">
        <f t="shared" si="36"/>
        <v>0.8601971190295673</v>
      </c>
      <c r="N141" s="9">
        <f t="shared" si="23"/>
        <v>-9.227920808979125E-05</v>
      </c>
      <c r="O141" s="9">
        <f t="shared" si="24"/>
        <v>-9.22792096217556E-05</v>
      </c>
      <c r="P141" s="9">
        <f t="shared" si="25"/>
        <v>-2.542140473637281E-08</v>
      </c>
      <c r="Q141" s="9">
        <f t="shared" si="26"/>
        <v>-8.473803689746837E-09</v>
      </c>
      <c r="S141" s="10">
        <f t="shared" si="43"/>
        <v>0.03827547569259701</v>
      </c>
      <c r="T141" s="10">
        <f t="shared" si="43"/>
        <v>0.03827547561048394</v>
      </c>
      <c r="U141" s="10">
        <f t="shared" si="43"/>
        <v>0.03827547536414467</v>
      </c>
      <c r="V141" s="10">
        <f t="shared" si="42"/>
        <v>74.56267603243673</v>
      </c>
      <c r="W141" s="3">
        <f>0</f>
        <v>0</v>
      </c>
      <c r="Y141" s="3">
        <f t="shared" si="37"/>
        <v>-4692.481110675773</v>
      </c>
      <c r="Z141" s="3">
        <f t="shared" si="38"/>
        <v>-4692.4811494720225</v>
      </c>
      <c r="AA141" s="3">
        <f t="shared" si="39"/>
        <v>-4692.481265860752</v>
      </c>
      <c r="AB141" s="3">
        <f t="shared" si="40"/>
        <v>-0.8583382920988287</v>
      </c>
      <c r="AC141" s="3">
        <f t="shared" si="41"/>
        <v>0</v>
      </c>
    </row>
    <row r="142" spans="1:29" ht="12.75">
      <c r="A142" s="10">
        <f t="shared" si="27"/>
        <v>0.8672479150871867</v>
      </c>
      <c r="B142" s="3">
        <f t="shared" si="22"/>
        <v>30</v>
      </c>
      <c r="C142" s="9">
        <f t="shared" si="28"/>
        <v>-9.220812960102122E-05</v>
      </c>
      <c r="D142" s="10">
        <f t="shared" si="29"/>
        <v>30.062567525535858</v>
      </c>
      <c r="E142" s="9">
        <f t="shared" si="30"/>
        <v>-9.220813036945149E-05</v>
      </c>
      <c r="F142" s="10">
        <f t="shared" si="31"/>
        <v>-2.5336687477556854</v>
      </c>
      <c r="G142" s="9">
        <f t="shared" si="32"/>
        <v>-3.4005147587481065E-08</v>
      </c>
      <c r="H142" s="10">
        <f t="shared" si="33"/>
        <v>-2.5335792025570694</v>
      </c>
      <c r="I142" s="9">
        <f t="shared" si="34"/>
        <v>-1.700258014661531E-08</v>
      </c>
      <c r="J142" s="3">
        <f t="shared" si="35"/>
        <v>-2.5335493541502205</v>
      </c>
      <c r="K142" s="1">
        <f>0</f>
        <v>0</v>
      </c>
      <c r="L142" s="10">
        <f t="shared" si="36"/>
        <v>0.8672479150871867</v>
      </c>
      <c r="N142" s="9">
        <f t="shared" si="23"/>
        <v>-9.213717463658218E-05</v>
      </c>
      <c r="O142" s="9">
        <f t="shared" si="24"/>
        <v>-4.2643613067559236E-08</v>
      </c>
      <c r="P142" s="9">
        <f t="shared" si="25"/>
        <v>-2.5586180586137965E-08</v>
      </c>
      <c r="Q142" s="9">
        <f t="shared" si="26"/>
        <v>-8.528728986329511E-09</v>
      </c>
      <c r="S142" s="10">
        <f t="shared" si="43"/>
        <v>0.038290780723504614</v>
      </c>
      <c r="T142" s="10">
        <f t="shared" si="43"/>
        <v>0.03829078064082512</v>
      </c>
      <c r="U142" s="10">
        <f t="shared" si="43"/>
        <v>37.04005326797352</v>
      </c>
      <c r="V142" s="10">
        <f t="shared" si="42"/>
        <v>74.08007885652214</v>
      </c>
      <c r="W142" s="3">
        <f>0</f>
        <v>0</v>
      </c>
      <c r="Y142" s="3">
        <f t="shared" si="37"/>
        <v>-4685.251625018372</v>
      </c>
      <c r="Z142" s="3">
        <f t="shared" si="38"/>
        <v>-4685.251664063618</v>
      </c>
      <c r="AA142" s="3">
        <f t="shared" si="39"/>
        <v>-1.727859286188912</v>
      </c>
      <c r="AB142" s="3">
        <f t="shared" si="40"/>
        <v>-0.86392996589481</v>
      </c>
      <c r="AC142" s="3">
        <f t="shared" si="41"/>
        <v>0</v>
      </c>
    </row>
    <row r="143" spans="1:29" ht="12.75">
      <c r="A143" s="10">
        <f t="shared" si="27"/>
        <v>0.8742987111448061</v>
      </c>
      <c r="B143" s="3">
        <f t="shared" si="22"/>
        <v>30</v>
      </c>
      <c r="C143" s="9">
        <f t="shared" si="28"/>
        <v>-9.206634221537393E-05</v>
      </c>
      <c r="D143" s="10">
        <f t="shared" si="29"/>
        <v>-2.53985648731161</v>
      </c>
      <c r="E143" s="9">
        <f t="shared" si="30"/>
        <v>-5.133665281956671E-08</v>
      </c>
      <c r="F143" s="10">
        <f t="shared" si="31"/>
        <v>-2.539707256667665</v>
      </c>
      <c r="G143" s="9">
        <f t="shared" si="32"/>
        <v>-3.422445652308509E-08</v>
      </c>
      <c r="H143" s="10">
        <f t="shared" si="33"/>
        <v>-2.5396177182371544</v>
      </c>
      <c r="I143" s="9">
        <f t="shared" si="34"/>
        <v>-1.7112234654250498E-08</v>
      </c>
      <c r="J143" s="3">
        <f t="shared" si="35"/>
        <v>-2.5395878720863614</v>
      </c>
      <c r="K143" s="1">
        <f>0</f>
        <v>0</v>
      </c>
      <c r="L143" s="10">
        <f t="shared" si="36"/>
        <v>0.8742987111448061</v>
      </c>
      <c r="N143" s="9">
        <f t="shared" si="23"/>
        <v>-6.008411878528279E-08</v>
      </c>
      <c r="O143" s="9">
        <f t="shared" si="24"/>
        <v>-4.2917259769193676E-08</v>
      </c>
      <c r="P143" s="9">
        <f t="shared" si="25"/>
        <v>-2.575036868760011E-08</v>
      </c>
      <c r="Q143" s="9">
        <f t="shared" si="26"/>
        <v>-8.583458366709316E-09</v>
      </c>
      <c r="S143" s="10">
        <f t="shared" si="43"/>
        <v>0.03830603988687698</v>
      </c>
      <c r="T143" s="10">
        <f t="shared" si="43"/>
        <v>24.535150011679914</v>
      </c>
      <c r="U143" s="10">
        <f t="shared" si="43"/>
        <v>36.80270210210661</v>
      </c>
      <c r="V143" s="10">
        <f t="shared" si="42"/>
        <v>73.60537670705331</v>
      </c>
      <c r="W143" s="3">
        <f>0</f>
        <v>0</v>
      </c>
      <c r="Y143" s="3">
        <f t="shared" si="37"/>
        <v>-4678.047167213127</v>
      </c>
      <c r="Z143" s="3">
        <f t="shared" si="38"/>
        <v>-2.6085024941576846</v>
      </c>
      <c r="AA143" s="3">
        <f t="shared" si="39"/>
        <v>-1.7390027455711359</v>
      </c>
      <c r="AB143" s="3">
        <f t="shared" si="40"/>
        <v>-0.8695016976099131</v>
      </c>
      <c r="AC143" s="3">
        <f t="shared" si="41"/>
        <v>0</v>
      </c>
    </row>
    <row r="144" spans="1:29" ht="12.75">
      <c r="A144" s="10">
        <f t="shared" si="27"/>
        <v>0.8813495072024254</v>
      </c>
      <c r="B144" s="3">
        <f t="shared" si="22"/>
        <v>30</v>
      </c>
      <c r="C144" s="9">
        <f t="shared" si="28"/>
        <v>9.178727397400655E-05</v>
      </c>
      <c r="D144" s="10">
        <f t="shared" si="29"/>
        <v>-2.545933734357567</v>
      </c>
      <c r="E144" s="9">
        <f t="shared" si="30"/>
        <v>-5.166444243467397E-08</v>
      </c>
      <c r="F144" s="10">
        <f t="shared" si="31"/>
        <v>-2.5457845150651432</v>
      </c>
      <c r="G144" s="9">
        <f t="shared" si="32"/>
        <v>-3.444298306677563E-08</v>
      </c>
      <c r="H144" s="10">
        <f t="shared" si="33"/>
        <v>-2.5456949834455442</v>
      </c>
      <c r="I144" s="9">
        <f t="shared" si="34"/>
        <v>-1.7221497966557424E-08</v>
      </c>
      <c r="J144" s="3">
        <f t="shared" si="35"/>
        <v>-2.545665139564853</v>
      </c>
      <c r="K144" s="1">
        <f>0</f>
        <v>0</v>
      </c>
      <c r="L144" s="10">
        <f t="shared" si="36"/>
        <v>0.8813495072024254</v>
      </c>
      <c r="N144" s="9">
        <f t="shared" si="23"/>
        <v>9.171637359247072E-05</v>
      </c>
      <c r="O144" s="9">
        <f t="shared" si="24"/>
        <v>-4.318993007025721E-08</v>
      </c>
      <c r="P144" s="9">
        <f t="shared" si="25"/>
        <v>-2.5913970948460967E-08</v>
      </c>
      <c r="Q144" s="9">
        <f t="shared" si="26"/>
        <v>-8.637992467411796E-09</v>
      </c>
      <c r="S144" s="10">
        <f t="shared" si="43"/>
        <v>0.038336092889315464</v>
      </c>
      <c r="T144" s="10">
        <f t="shared" si="43"/>
        <v>24.37948458687452</v>
      </c>
      <c r="U144" s="10">
        <f t="shared" si="43"/>
        <v>36.56920411288616</v>
      </c>
      <c r="V144" s="10">
        <f t="shared" si="42"/>
        <v>73.13838090458424</v>
      </c>
      <c r="W144" s="3">
        <f>0</f>
        <v>0</v>
      </c>
      <c r="Y144" s="3">
        <f t="shared" si="37"/>
        <v>4663.867236039867</v>
      </c>
      <c r="Z144" s="3">
        <f t="shared" si="38"/>
        <v>-2.6251580410545867</v>
      </c>
      <c r="AA144" s="3">
        <f t="shared" si="39"/>
        <v>-1.7501064502918138</v>
      </c>
      <c r="AB144" s="3">
        <f t="shared" si="40"/>
        <v>-0.8750535520261776</v>
      </c>
      <c r="AC144" s="3">
        <f t="shared" si="41"/>
        <v>0</v>
      </c>
    </row>
    <row r="145" spans="1:29" ht="12.75">
      <c r="A145" s="10">
        <f t="shared" si="27"/>
        <v>0.8884003032600448</v>
      </c>
      <c r="B145" s="3">
        <f t="shared" si="22"/>
        <v>30</v>
      </c>
      <c r="C145" s="9">
        <f t="shared" si="28"/>
        <v>9.164559565989789E-05</v>
      </c>
      <c r="D145" s="10">
        <f t="shared" si="29"/>
        <v>29.93790829130895</v>
      </c>
      <c r="E145" s="9">
        <f t="shared" si="30"/>
        <v>9.1645596494706E-05</v>
      </c>
      <c r="F145" s="10">
        <f t="shared" si="31"/>
        <v>-2.5519003846858226</v>
      </c>
      <c r="G145" s="9">
        <f t="shared" si="32"/>
        <v>-3.4660729759015264E-08</v>
      </c>
      <c r="H145" s="10">
        <f t="shared" si="33"/>
        <v>-2.551810859919601</v>
      </c>
      <c r="I145" s="9">
        <f t="shared" si="34"/>
        <v>-1.7330371352817E-08</v>
      </c>
      <c r="J145" s="3">
        <f t="shared" si="35"/>
        <v>-2.551781018323613</v>
      </c>
      <c r="K145" s="1">
        <f>0</f>
        <v>0</v>
      </c>
      <c r="L145" s="10">
        <f t="shared" si="36"/>
        <v>0.8884003032600448</v>
      </c>
      <c r="N145" s="9">
        <f t="shared" si="23"/>
        <v>9.157494079889906E-05</v>
      </c>
      <c r="O145" s="9">
        <f t="shared" si="24"/>
        <v>9.157494247366678E-05</v>
      </c>
      <c r="P145" s="9">
        <f t="shared" si="25"/>
        <v>-2.6076989270781894E-08</v>
      </c>
      <c r="Q145" s="9">
        <f t="shared" si="26"/>
        <v>-8.692331921197988E-09</v>
      </c>
      <c r="S145" s="10">
        <f t="shared" si="43"/>
        <v>0.03835135971932581</v>
      </c>
      <c r="T145" s="10">
        <f t="shared" si="43"/>
        <v>0.03835135962935154</v>
      </c>
      <c r="U145" s="10">
        <f t="shared" si="43"/>
        <v>36.339467944929524</v>
      </c>
      <c r="V145" s="10">
        <f t="shared" si="42"/>
        <v>72.6789087425333</v>
      </c>
      <c r="W145" s="3">
        <f>0</f>
        <v>0</v>
      </c>
      <c r="Y145" s="3">
        <f t="shared" si="37"/>
        <v>4656.668320344693</v>
      </c>
      <c r="Z145" s="3">
        <f t="shared" si="38"/>
        <v>4656.66836276271</v>
      </c>
      <c r="AA145" s="3">
        <f t="shared" si="39"/>
        <v>-1.761170529436163</v>
      </c>
      <c r="AB145" s="3">
        <f t="shared" si="40"/>
        <v>-0.8805855936379215</v>
      </c>
      <c r="AC145" s="3">
        <f t="shared" si="41"/>
        <v>0</v>
      </c>
    </row>
    <row r="146" spans="1:29" ht="12.75">
      <c r="A146" s="10">
        <f t="shared" si="27"/>
        <v>0.8954510993176642</v>
      </c>
      <c r="B146" s="3">
        <f t="shared" si="22"/>
        <v>30</v>
      </c>
      <c r="C146" s="9">
        <f t="shared" si="28"/>
        <v>9.150440796283537E-05</v>
      </c>
      <c r="D146" s="10">
        <f t="shared" si="29"/>
        <v>29.93790769842372</v>
      </c>
      <c r="E146" s="9">
        <f t="shared" si="30"/>
        <v>9.150440880279054E-05</v>
      </c>
      <c r="F146" s="10">
        <f t="shared" si="31"/>
        <v>29.87581539115387</v>
      </c>
      <c r="G146" s="9">
        <f t="shared" si="32"/>
        <v>9.150441132265513E-05</v>
      </c>
      <c r="H146" s="10">
        <f t="shared" si="33"/>
        <v>-2.5579652098460315</v>
      </c>
      <c r="I146" s="9">
        <f t="shared" si="34"/>
        <v>-1.7438856078573935E-08</v>
      </c>
      <c r="J146" s="3">
        <f t="shared" si="35"/>
        <v>-2.5579353705485666</v>
      </c>
      <c r="K146" s="1">
        <f>0</f>
        <v>0</v>
      </c>
      <c r="L146" s="10">
        <f t="shared" si="36"/>
        <v>0.8954510993176642</v>
      </c>
      <c r="N146" s="9">
        <f t="shared" si="23"/>
        <v>9.14339977801928E-05</v>
      </c>
      <c r="O146" s="9">
        <f t="shared" si="24"/>
        <v>9.143399946523595E-05</v>
      </c>
      <c r="P146" s="9">
        <f t="shared" si="25"/>
        <v>9.143400283532062E-05</v>
      </c>
      <c r="Q146" s="9">
        <f t="shared" si="26"/>
        <v>-8.74647736084976E-09</v>
      </c>
      <c r="S146" s="10">
        <f t="shared" si="43"/>
        <v>0.038366579606595876</v>
      </c>
      <c r="T146" s="10">
        <f t="shared" si="43"/>
        <v>0.038366579516032576</v>
      </c>
      <c r="U146" s="10">
        <f t="shared" si="43"/>
        <v>0.03836657924434277</v>
      </c>
      <c r="V146" s="10">
        <f t="shared" si="42"/>
        <v>72.22678324486752</v>
      </c>
      <c r="W146" s="3">
        <f>0</f>
        <v>0</v>
      </c>
      <c r="Y146" s="3">
        <f t="shared" si="37"/>
        <v>4649.49433373465</v>
      </c>
      <c r="Z146" s="3">
        <f t="shared" si="38"/>
        <v>4649.494376414198</v>
      </c>
      <c r="AA146" s="3">
        <f t="shared" si="39"/>
        <v>4649.494504452797</v>
      </c>
      <c r="AB146" s="3">
        <f t="shared" si="40"/>
        <v>-0.8860978867496205</v>
      </c>
      <c r="AC146" s="3">
        <f t="shared" si="41"/>
        <v>0</v>
      </c>
    </row>
    <row r="147" spans="1:29" ht="12.75">
      <c r="A147" s="10">
        <f t="shared" si="27"/>
        <v>0.9025018953752836</v>
      </c>
      <c r="B147" s="3">
        <f t="shared" si="22"/>
        <v>30</v>
      </c>
      <c r="C147" s="9">
        <f t="shared" si="28"/>
        <v>9.136370919991203E-05</v>
      </c>
      <c r="D147" s="10">
        <f t="shared" si="29"/>
        <v>29.93790710190087</v>
      </c>
      <c r="E147" s="9">
        <f t="shared" si="30"/>
        <v>9.136371004499562E-05</v>
      </c>
      <c r="F147" s="10">
        <f t="shared" si="31"/>
        <v>29.875814198108763</v>
      </c>
      <c r="G147" s="9">
        <f t="shared" si="32"/>
        <v>9.136371258024556E-05</v>
      </c>
      <c r="H147" s="10">
        <f t="shared" si="33"/>
        <v>29.813721282931155</v>
      </c>
      <c r="I147" s="9">
        <f t="shared" si="34"/>
        <v>9.136371680565801E-05</v>
      </c>
      <c r="J147" s="3">
        <f t="shared" si="35"/>
        <v>-2.5641280588736612</v>
      </c>
      <c r="K147" s="1">
        <f>0</f>
        <v>0</v>
      </c>
      <c r="L147" s="10">
        <f t="shared" si="36"/>
        <v>0.9025018953752836</v>
      </c>
      <c r="N147" s="9">
        <f t="shared" si="23"/>
        <v>9.129354285633281E-05</v>
      </c>
      <c r="O147" s="9">
        <f t="shared" si="24"/>
        <v>9.129354455161431E-05</v>
      </c>
      <c r="P147" s="9">
        <f t="shared" si="25"/>
        <v>9.129354794217432E-05</v>
      </c>
      <c r="Q147" s="9">
        <f t="shared" si="26"/>
        <v>9.129355302800862E-05</v>
      </c>
      <c r="S147" s="10">
        <f t="shared" si="43"/>
        <v>0.03838175237508197</v>
      </c>
      <c r="T147" s="10">
        <f t="shared" si="43"/>
        <v>0.038381752283933125</v>
      </c>
      <c r="U147" s="10">
        <f t="shared" si="43"/>
        <v>0.03838175201048666</v>
      </c>
      <c r="V147" s="10">
        <f t="shared" si="42"/>
        <v>0.03838175155474299</v>
      </c>
      <c r="W147" s="3">
        <f>0</f>
        <v>0</v>
      </c>
      <c r="Y147" s="3">
        <f t="shared" si="37"/>
        <v>4642.345190698379</v>
      </c>
      <c r="Z147" s="3">
        <f t="shared" si="38"/>
        <v>4642.345233638512</v>
      </c>
      <c r="AA147" s="3">
        <f t="shared" si="39"/>
        <v>4642.345362458866</v>
      </c>
      <c r="AB147" s="3">
        <f t="shared" si="40"/>
        <v>4642.345577159247</v>
      </c>
      <c r="AC147" s="3">
        <f t="shared" si="41"/>
        <v>0</v>
      </c>
    </row>
    <row r="148" spans="1:29" ht="12.75">
      <c r="A148" s="10">
        <f t="shared" si="27"/>
        <v>0.909552691432903</v>
      </c>
      <c r="B148" s="3">
        <f aca="true" t="shared" si="44" ref="B148:B179">$B$5</f>
        <v>30</v>
      </c>
      <c r="C148" s="9">
        <f t="shared" si="28"/>
        <v>9.122349769399161E-05</v>
      </c>
      <c r="D148" s="10">
        <f t="shared" si="29"/>
        <v>29.937906501753552</v>
      </c>
      <c r="E148" s="9">
        <f t="shared" si="30"/>
        <v>9.12234985441851E-05</v>
      </c>
      <c r="F148" s="10">
        <f t="shared" si="31"/>
        <v>29.87581299781516</v>
      </c>
      <c r="G148" s="9">
        <f t="shared" si="32"/>
        <v>9.122350109476347E-05</v>
      </c>
      <c r="H148" s="10">
        <f t="shared" si="33"/>
        <v>29.813719482492807</v>
      </c>
      <c r="I148" s="9">
        <f t="shared" si="34"/>
        <v>9.122350534572322E-05</v>
      </c>
      <c r="J148" s="3">
        <f t="shared" si="35"/>
        <v>62.07361084656788</v>
      </c>
      <c r="K148" s="1">
        <f>0</f>
        <v>0</v>
      </c>
      <c r="L148" s="10">
        <f t="shared" si="36"/>
        <v>0.909552691432903</v>
      </c>
      <c r="N148" s="9">
        <f aca="true" t="shared" si="45" ref="N148:N179">((B148-D148)+($B$14)*(C148+E148))/((2*($B$14+$B$17)))</f>
        <v>9.115357435306089E-05</v>
      </c>
      <c r="O148" s="9">
        <f aca="true" t="shared" si="46" ref="O148:O179">((D148-F148)+($B$14)*(E148+G148))/(2*($B$14+$B$17))</f>
        <v>9.115357605854245E-05</v>
      </c>
      <c r="P148" s="9">
        <f aca="true" t="shared" si="47" ref="P148:P179">((F148-H148)+($B$14)*(G148+I148))/(2*($B$14+$B$17))</f>
        <v>9.115357946950287E-05</v>
      </c>
      <c r="Q148" s="9">
        <f aca="true" t="shared" si="48" ref="Q148:Q179">((H148-J148)+($B$14)*(I148+K148))/(2*($B$14+$B$17))</f>
        <v>8.84736681286468E-09</v>
      </c>
      <c r="S148" s="10">
        <f t="shared" si="43"/>
        <v>0.038396877849147006</v>
      </c>
      <c r="T148" s="10">
        <f t="shared" si="43"/>
        <v>0.03839687775741615</v>
      </c>
      <c r="U148" s="10">
        <f t="shared" si="43"/>
        <v>0.038396877482223785</v>
      </c>
      <c r="V148" s="10">
        <f t="shared" si="42"/>
        <v>0.03839687702357028</v>
      </c>
      <c r="W148" s="3">
        <f>0</f>
        <v>0</v>
      </c>
      <c r="Y148" s="3">
        <f t="shared" si="37"/>
        <v>4635.220806017741</v>
      </c>
      <c r="Z148" s="3">
        <f t="shared" si="38"/>
        <v>4635.220849217515</v>
      </c>
      <c r="AA148" s="3">
        <f t="shared" si="39"/>
        <v>4635.220978816733</v>
      </c>
      <c r="AB148" s="3">
        <f t="shared" si="40"/>
        <v>4635.221194815215</v>
      </c>
      <c r="AC148" s="3">
        <f t="shared" si="41"/>
        <v>0</v>
      </c>
    </row>
    <row r="149" spans="1:29" ht="12.75">
      <c r="A149" s="10">
        <f aca="true" t="shared" si="49" ref="A149:A179">A148+$B$11</f>
        <v>0.9166034874905223</v>
      </c>
      <c r="B149" s="3">
        <f t="shared" si="44"/>
        <v>30</v>
      </c>
      <c r="C149" s="9">
        <f aca="true" t="shared" si="50" ref="C149:C179">((B149-D148)+$B$14*E148-$B$17*(N148))/($B$14+$B$17)</f>
        <v>9.108377177368892E-05</v>
      </c>
      <c r="D149" s="10">
        <f aca="true" t="shared" si="51" ref="D149:D179">(B148+$B$14*C148-$B$17*(N148)-($B$14+$B$17)*E149)</f>
        <v>29.937905897995307</v>
      </c>
      <c r="E149" s="9">
        <f aca="true" t="shared" si="52" ref="E149:E179">((B148-F148)+$B$14*(C148+G148)-$B$17*(N148+O148))/(2*($B$14+$B$17))</f>
        <v>9.108377262897257E-05</v>
      </c>
      <c r="F149" s="10">
        <f aca="true" t="shared" si="53" ref="F149:F179">(D148+$B$14*E148-$B$17*(O148)-($B$14+$B$17)*G149)</f>
        <v>29.875811790299615</v>
      </c>
      <c r="G149" s="9">
        <f aca="true" t="shared" si="54" ref="G149:G179">((D148-H148)+$B$14*(E148+I148)-$B$17*(O148+P148))/(2*($B$14+$B$17))</f>
        <v>9.1083775194823E-05</v>
      </c>
      <c r="H149" s="10">
        <f aca="true" t="shared" si="55" ref="H149:H179">(F148+$B$14*G148-$B$17*(P148)-($B$14+$B$17)*I149)</f>
        <v>62.07990477628147</v>
      </c>
      <c r="I149" s="9">
        <f aca="true" t="shared" si="56" ref="I149:I179">((F148-J148)+$B$14*(G148+K148)-$B$17*(P148+Q148))/(2*($B$14+$B$17))</f>
        <v>1.7748306405110507E-08</v>
      </c>
      <c r="J149" s="3">
        <f aca="true" t="shared" si="57" ref="J149:J179">H148+$B$14*I148-$B$17*(Q148)</f>
        <v>62.079874966728426</v>
      </c>
      <c r="K149" s="1">
        <f>0</f>
        <v>0</v>
      </c>
      <c r="L149" s="10">
        <f aca="true" t="shared" si="58" ref="L149:L179">L148+$B$11</f>
        <v>0.9166034874905223</v>
      </c>
      <c r="N149" s="9">
        <f t="shared" si="45"/>
        <v>9.101409060185869E-05</v>
      </c>
      <c r="O149" s="9">
        <f t="shared" si="46"/>
        <v>9.101409231750244E-05</v>
      </c>
      <c r="P149" s="9">
        <f t="shared" si="47"/>
        <v>2.670267335011937E-08</v>
      </c>
      <c r="Q149" s="9">
        <f t="shared" si="48"/>
        <v>8.900893330639419E-09</v>
      </c>
      <c r="S149" s="10">
        <f t="shared" si="43"/>
        <v>0.03841195585357069</v>
      </c>
      <c r="T149" s="10">
        <f t="shared" si="43"/>
        <v>0.03841195576126151</v>
      </c>
      <c r="U149" s="10">
        <f t="shared" si="43"/>
        <v>0.038411955484334126</v>
      </c>
      <c r="V149" s="10">
        <f t="shared" si="42"/>
        <v>70.96747426351173</v>
      </c>
      <c r="W149" s="3">
        <f>0</f>
        <v>0</v>
      </c>
      <c r="Y149" s="3">
        <f aca="true" t="shared" si="59" ref="Y149:Y179">4*C149/(3.1415927*$B$6*0.000001139)</f>
        <v>4628.121094766813</v>
      </c>
      <c r="Z149" s="3">
        <f aca="true" t="shared" si="60" ref="Z149:Z179">4*E149/(3.1415927*$B$6*0.000001139)</f>
        <v>4628.121138225227</v>
      </c>
      <c r="AA149" s="3">
        <f aca="true" t="shared" si="61" ref="AA149:AA179">4*G149/(3.1415927*$B$6*0.000001139)</f>
        <v>4628.121268600444</v>
      </c>
      <c r="AB149" s="3">
        <f aca="true" t="shared" si="62" ref="AB149:AB179">4*I149/(3.1415927*$B$6*0.000001139)</f>
        <v>0.9018215832560063</v>
      </c>
      <c r="AC149" s="3">
        <f aca="true" t="shared" si="63" ref="AC149:AC179">4*K149/(3.1415927*$B$6*0.000001139)</f>
        <v>0</v>
      </c>
    </row>
    <row r="150" spans="1:29" ht="12.75">
      <c r="A150" s="10">
        <f t="shared" si="49"/>
        <v>0.9236542835481417</v>
      </c>
      <c r="B150" s="3">
        <f t="shared" si="44"/>
        <v>30</v>
      </c>
      <c r="C150" s="9">
        <f t="shared" si="50"/>
        <v>9.094452977334748E-05</v>
      </c>
      <c r="D150" s="10">
        <f t="shared" si="51"/>
        <v>29.937905290639534</v>
      </c>
      <c r="E150" s="9">
        <f t="shared" si="52"/>
        <v>9.094453063370321E-05</v>
      </c>
      <c r="F150" s="10">
        <f t="shared" si="53"/>
        <v>62.08629621356471</v>
      </c>
      <c r="G150" s="9">
        <f t="shared" si="54"/>
        <v>3.571032251342266E-08</v>
      </c>
      <c r="H150" s="10">
        <f t="shared" si="55"/>
        <v>62.08620679198129</v>
      </c>
      <c r="I150" s="9">
        <f t="shared" si="56"/>
        <v>1.78551679179628E-08</v>
      </c>
      <c r="J150" s="3">
        <f t="shared" si="57"/>
        <v>62.08617698477952</v>
      </c>
      <c r="K150" s="1">
        <f>0</f>
        <v>0</v>
      </c>
      <c r="L150" s="10">
        <f t="shared" si="58"/>
        <v>0.9236542835481417</v>
      </c>
      <c r="N150" s="9">
        <f t="shared" si="45"/>
        <v>9.087508993992835E-05</v>
      </c>
      <c r="O150" s="9">
        <f t="shared" si="46"/>
        <v>4.477110905234947E-08</v>
      </c>
      <c r="P150" s="9">
        <f t="shared" si="47"/>
        <v>2.6862678792637977E-08</v>
      </c>
      <c r="Q150" s="9">
        <f t="shared" si="48"/>
        <v>8.95422849109271E-09</v>
      </c>
      <c r="S150" s="10">
        <f t="shared" si="43"/>
        <v>0.038426986213559756</v>
      </c>
      <c r="T150" s="10">
        <f t="shared" si="43"/>
        <v>0.03842698612067592</v>
      </c>
      <c r="U150" s="10">
        <f t="shared" si="43"/>
        <v>35.27138343688059</v>
      </c>
      <c r="V150" s="10">
        <f t="shared" si="42"/>
        <v>70.54274055627639</v>
      </c>
      <c r="W150" s="3">
        <f>0</f>
        <v>0</v>
      </c>
      <c r="Y150" s="3">
        <f t="shared" si="59"/>
        <v>4621.045972310762</v>
      </c>
      <c r="Z150" s="3">
        <f t="shared" si="60"/>
        <v>4621.0460160268985</v>
      </c>
      <c r="AA150" s="3">
        <f t="shared" si="61"/>
        <v>1.8145021193889463</v>
      </c>
      <c r="AB150" s="3">
        <f t="shared" si="62"/>
        <v>0.9072513981639704</v>
      </c>
      <c r="AC150" s="3">
        <f t="shared" si="63"/>
        <v>0</v>
      </c>
    </row>
    <row r="151" spans="1:29" ht="12.75">
      <c r="A151" s="10">
        <f t="shared" si="49"/>
        <v>0.9307050796057611</v>
      </c>
      <c r="B151" s="3">
        <f t="shared" si="44"/>
        <v>30</v>
      </c>
      <c r="C151" s="9">
        <f t="shared" si="50"/>
        <v>9.080577003302314E-05</v>
      </c>
      <c r="D151" s="10">
        <f t="shared" si="51"/>
        <v>62.09278500863531</v>
      </c>
      <c r="E151" s="9">
        <f t="shared" si="52"/>
        <v>5.38848884141179E-08</v>
      </c>
      <c r="F151" s="10">
        <f t="shared" si="53"/>
        <v>62.09263598456135</v>
      </c>
      <c r="G151" s="9">
        <f t="shared" si="54"/>
        <v>3.5923281276727415E-08</v>
      </c>
      <c r="H151" s="10">
        <f t="shared" si="55"/>
        <v>62.09254657007294</v>
      </c>
      <c r="I151" s="9">
        <f t="shared" si="56"/>
        <v>1.7961647338313392E-08</v>
      </c>
      <c r="J151" s="3">
        <f t="shared" si="57"/>
        <v>62.09251676523619</v>
      </c>
      <c r="K151" s="1">
        <f>0</f>
        <v>0</v>
      </c>
      <c r="L151" s="10">
        <f t="shared" si="58"/>
        <v>0.9307050796057611</v>
      </c>
      <c r="N151" s="9">
        <f t="shared" si="45"/>
        <v>6.305151633694437E-08</v>
      </c>
      <c r="O151" s="9">
        <f t="shared" si="46"/>
        <v>4.503683098177306E-08</v>
      </c>
      <c r="P151" s="9">
        <f t="shared" si="47"/>
        <v>2.702211202832064E-08</v>
      </c>
      <c r="Q151" s="9">
        <f t="shared" si="48"/>
        <v>9.007372915840662E-09</v>
      </c>
      <c r="S151" s="10">
        <f t="shared" si="43"/>
        <v>0.038441968754757895</v>
      </c>
      <c r="T151" s="10">
        <f t="shared" si="43"/>
        <v>23.374874015617255</v>
      </c>
      <c r="U151" s="10">
        <f t="shared" si="43"/>
        <v>35.062289224720395</v>
      </c>
      <c r="V151" s="10">
        <f t="shared" si="42"/>
        <v>70.12455229197661</v>
      </c>
      <c r="W151" s="3">
        <f>0</f>
        <v>0</v>
      </c>
      <c r="Y151" s="3">
        <f t="shared" si="59"/>
        <v>4613.99535430501</v>
      </c>
      <c r="Z151" s="3">
        <f t="shared" si="60"/>
        <v>2.7379826713607196</v>
      </c>
      <c r="AA151" s="3">
        <f t="shared" si="61"/>
        <v>1.8253229157347</v>
      </c>
      <c r="AB151" s="3">
        <f t="shared" si="62"/>
        <v>0.9126617983031693</v>
      </c>
      <c r="AC151" s="3">
        <f t="shared" si="63"/>
        <v>0</v>
      </c>
    </row>
    <row r="152" spans="1:29" ht="12.75">
      <c r="A152" s="10">
        <f t="shared" si="49"/>
        <v>0.9377558756633805</v>
      </c>
      <c r="B152" s="3">
        <f t="shared" si="44"/>
        <v>30</v>
      </c>
      <c r="C152" s="9">
        <f t="shared" si="50"/>
        <v>-9.05229492007655E-05</v>
      </c>
      <c r="D152" s="10">
        <f t="shared" si="51"/>
        <v>62.099162395043386</v>
      </c>
      <c r="E152" s="9">
        <f t="shared" si="52"/>
        <v>5.42031838099768E-08</v>
      </c>
      <c r="F152" s="10">
        <f t="shared" si="53"/>
        <v>62.09901338286356</v>
      </c>
      <c r="G152" s="9">
        <f t="shared" si="54"/>
        <v>3.6135478336844865E-08</v>
      </c>
      <c r="H152" s="10">
        <f t="shared" si="55"/>
        <v>62.09892397551166</v>
      </c>
      <c r="I152" s="9">
        <f t="shared" si="56"/>
        <v>1.806774590755334E-08</v>
      </c>
      <c r="J152" s="3">
        <f t="shared" si="57"/>
        <v>62.09889417305358</v>
      </c>
      <c r="K152" s="1">
        <f>0</f>
        <v>0</v>
      </c>
      <c r="L152" s="10">
        <f t="shared" si="58"/>
        <v>0.9377558756633805</v>
      </c>
      <c r="N152" s="9">
        <f t="shared" si="45"/>
        <v>-9.045356632296085E-05</v>
      </c>
      <c r="O152" s="9">
        <f t="shared" si="46"/>
        <v>4.5301602329918046E-08</v>
      </c>
      <c r="P152" s="9">
        <f t="shared" si="47"/>
        <v>2.7180974914924824E-08</v>
      </c>
      <c r="Q152" s="9">
        <f t="shared" si="48"/>
        <v>9.060327224647204E-09</v>
      </c>
      <c r="S152" s="10">
        <f t="shared" si="43"/>
        <v>0.03847251804942939</v>
      </c>
      <c r="T152" s="10">
        <f t="shared" si="43"/>
        <v>23.237610588361104</v>
      </c>
      <c r="U152" s="10">
        <f t="shared" si="43"/>
        <v>34.85639421414053</v>
      </c>
      <c r="V152" s="10">
        <f t="shared" si="42"/>
        <v>69.71276242594465</v>
      </c>
      <c r="W152" s="3">
        <f>0</f>
        <v>0</v>
      </c>
      <c r="Y152" s="3">
        <f t="shared" si="59"/>
        <v>-4599.624747617099</v>
      </c>
      <c r="Z152" s="3">
        <f t="shared" si="60"/>
        <v>2.754155800857397</v>
      </c>
      <c r="AA152" s="3">
        <f t="shared" si="61"/>
        <v>1.8361050086482125</v>
      </c>
      <c r="AB152" s="3">
        <f t="shared" si="62"/>
        <v>0.91805284675079</v>
      </c>
      <c r="AC152" s="3">
        <f t="shared" si="63"/>
        <v>0</v>
      </c>
    </row>
    <row r="153" spans="1:29" ht="12.75">
      <c r="A153" s="10">
        <f t="shared" si="49"/>
        <v>0.9448066717209999</v>
      </c>
      <c r="B153" s="3">
        <f t="shared" si="44"/>
        <v>30</v>
      </c>
      <c r="C153" s="9">
        <f t="shared" si="50"/>
        <v>-9.038430327330458E-05</v>
      </c>
      <c r="D153" s="10">
        <f t="shared" si="51"/>
        <v>30.061619752802656</v>
      </c>
      <c r="E153" s="9">
        <f t="shared" si="52"/>
        <v>-9.038430420298651E-05</v>
      </c>
      <c r="F153" s="10">
        <f t="shared" si="53"/>
        <v>62.10542827386519</v>
      </c>
      <c r="G153" s="9">
        <f t="shared" si="54"/>
        <v>3.634691616765916E-08</v>
      </c>
      <c r="H153" s="10">
        <f t="shared" si="55"/>
        <v>62.105338873690954</v>
      </c>
      <c r="I153" s="9">
        <f t="shared" si="56"/>
        <v>1.8173464861815686E-08</v>
      </c>
      <c r="J153" s="3">
        <f t="shared" si="57"/>
        <v>62.10530907362564</v>
      </c>
      <c r="K153" s="1">
        <f>0</f>
        <v>0</v>
      </c>
      <c r="L153" s="10">
        <f t="shared" si="58"/>
        <v>0.9448066717209999</v>
      </c>
      <c r="N153" s="9">
        <f t="shared" si="45"/>
        <v>-9.031516077372584E-05</v>
      </c>
      <c r="O153" s="9">
        <f t="shared" si="46"/>
        <v>-9.031516263840032E-05</v>
      </c>
      <c r="P153" s="9">
        <f t="shared" si="47"/>
        <v>2.733926930473671E-08</v>
      </c>
      <c r="Q153" s="9">
        <f t="shared" si="48"/>
        <v>9.113092033879723E-09</v>
      </c>
      <c r="S153" s="10">
        <f t="shared" si="43"/>
        <v>0.0384874992185764</v>
      </c>
      <c r="T153" s="10">
        <f t="shared" si="43"/>
        <v>0.03848749911811084</v>
      </c>
      <c r="U153" s="10">
        <f t="shared" si="43"/>
        <v>34.6536270701922</v>
      </c>
      <c r="V153" s="10">
        <f t="shared" si="42"/>
        <v>69.30722829151027</v>
      </c>
      <c r="W153" s="3">
        <f>0</f>
        <v>0</v>
      </c>
      <c r="Y153" s="3">
        <f t="shared" si="59"/>
        <v>-4592.57991263618</v>
      </c>
      <c r="Z153" s="3">
        <f t="shared" si="60"/>
        <v>-4592.579959874897</v>
      </c>
      <c r="AA153" s="3">
        <f t="shared" si="61"/>
        <v>1.8468485238317378</v>
      </c>
      <c r="AB153" s="3">
        <f t="shared" si="62"/>
        <v>0.9234246063168512</v>
      </c>
      <c r="AC153" s="3">
        <f t="shared" si="63"/>
        <v>0</v>
      </c>
    </row>
    <row r="154" spans="1:29" ht="12.75">
      <c r="A154" s="10">
        <f t="shared" si="49"/>
        <v>0.9518574677786192</v>
      </c>
      <c r="B154" s="3">
        <f t="shared" si="44"/>
        <v>30</v>
      </c>
      <c r="C154" s="9">
        <f t="shared" si="50"/>
        <v>-9.02461376871487E-05</v>
      </c>
      <c r="D154" s="10">
        <f t="shared" si="51"/>
        <v>30.06162041291686</v>
      </c>
      <c r="E154" s="9">
        <f t="shared" si="52"/>
        <v>-9.024613862213664E-05</v>
      </c>
      <c r="F154" s="10">
        <f t="shared" si="53"/>
        <v>30.123240831872216</v>
      </c>
      <c r="G154" s="9">
        <f t="shared" si="54"/>
        <v>-9.024614142709951E-05</v>
      </c>
      <c r="H154" s="10">
        <f t="shared" si="55"/>
        <v>62.11179113044186</v>
      </c>
      <c r="I154" s="9">
        <f t="shared" si="56"/>
        <v>1.8278805433624077E-08</v>
      </c>
      <c r="J154" s="3">
        <f t="shared" si="57"/>
        <v>62.11176133278272</v>
      </c>
      <c r="K154" s="1">
        <f>0</f>
        <v>0</v>
      </c>
      <c r="L154" s="10">
        <f t="shared" si="58"/>
        <v>0.9518574677786192</v>
      </c>
      <c r="N154" s="9">
        <f t="shared" si="45"/>
        <v>-9.017723474152071E-05</v>
      </c>
      <c r="O154" s="9">
        <f t="shared" si="46"/>
        <v>-9.017723661678792E-05</v>
      </c>
      <c r="P154" s="9">
        <f t="shared" si="47"/>
        <v>-9.017724036732029E-05</v>
      </c>
      <c r="Q154" s="9">
        <f t="shared" si="48"/>
        <v>9.165667959708336E-09</v>
      </c>
      <c r="S154" s="10">
        <f t="shared" si="43"/>
        <v>0.03850243140829548</v>
      </c>
      <c r="T154" s="10">
        <f t="shared" si="43"/>
        <v>0.038502431307237905</v>
      </c>
      <c r="U154" s="10">
        <f t="shared" si="43"/>
        <v>0.03850243100406529</v>
      </c>
      <c r="V154" s="10">
        <f t="shared" si="42"/>
        <v>68.90781143217588</v>
      </c>
      <c r="W154" s="3">
        <f>0</f>
        <v>0</v>
      </c>
      <c r="Y154" s="3">
        <f t="shared" si="59"/>
        <v>-4585.55948461254</v>
      </c>
      <c r="Z154" s="3">
        <f t="shared" si="60"/>
        <v>-4585.559532120865</v>
      </c>
      <c r="AA154" s="3">
        <f t="shared" si="61"/>
        <v>-4585.55967464579</v>
      </c>
      <c r="AB154" s="3">
        <f t="shared" si="62"/>
        <v>0.9287771396279721</v>
      </c>
      <c r="AC154" s="3">
        <f t="shared" si="63"/>
        <v>0</v>
      </c>
    </row>
    <row r="155" spans="1:29" ht="12.75">
      <c r="A155" s="10">
        <f t="shared" si="49"/>
        <v>0.9589082638362386</v>
      </c>
      <c r="B155" s="3">
        <f t="shared" si="44"/>
        <v>30</v>
      </c>
      <c r="C155" s="9">
        <f t="shared" si="50"/>
        <v>-9.010845079517114E-05</v>
      </c>
      <c r="D155" s="10">
        <f t="shared" si="51"/>
        <v>30.061621076780995</v>
      </c>
      <c r="E155" s="9">
        <f t="shared" si="52"/>
        <v>-9.010845173544583E-05</v>
      </c>
      <c r="F155" s="10">
        <f t="shared" si="53"/>
        <v>30.12324215959977</v>
      </c>
      <c r="G155" s="9">
        <f t="shared" si="54"/>
        <v>-9.01084545562688E-05</v>
      </c>
      <c r="H155" s="10">
        <f t="shared" si="55"/>
        <v>30.18486325449366</v>
      </c>
      <c r="I155" s="9">
        <f t="shared" si="56"/>
        <v>-9.010845925763583E-05</v>
      </c>
      <c r="J155" s="3">
        <f t="shared" si="57"/>
        <v>62.11825081679143</v>
      </c>
      <c r="K155" s="1">
        <f>0</f>
        <v>0</v>
      </c>
      <c r="L155" s="10">
        <f t="shared" si="58"/>
        <v>0.9589082638362386</v>
      </c>
      <c r="N155" s="9">
        <f t="shared" si="45"/>
        <v>-9.003978658204422E-05</v>
      </c>
      <c r="O155" s="9">
        <f t="shared" si="46"/>
        <v>-9.003978846786557E-05</v>
      </c>
      <c r="P155" s="9">
        <f t="shared" si="47"/>
        <v>-9.003979223950495E-05</v>
      </c>
      <c r="Q155" s="9">
        <f t="shared" si="48"/>
        <v>-9.003979789695758E-05</v>
      </c>
      <c r="S155" s="10">
        <f t="shared" si="43"/>
        <v>0.03851731443818357</v>
      </c>
      <c r="T155" s="10">
        <f t="shared" si="43"/>
        <v>0.03851731433653817</v>
      </c>
      <c r="U155" s="10">
        <f t="shared" si="43"/>
        <v>0.03851731403160207</v>
      </c>
      <c r="V155" s="10">
        <f t="shared" si="42"/>
        <v>0.0385173135233757</v>
      </c>
      <c r="W155" s="3">
        <f>0</f>
        <v>0</v>
      </c>
      <c r="Y155" s="3">
        <f t="shared" si="59"/>
        <v>-4578.563379852874</v>
      </c>
      <c r="Z155" s="3">
        <f t="shared" si="60"/>
        <v>-4578.563427629827</v>
      </c>
      <c r="AA155" s="3">
        <f t="shared" si="61"/>
        <v>-4578.563570960632</v>
      </c>
      <c r="AB155" s="3">
        <f t="shared" si="62"/>
        <v>-4578.563809845073</v>
      </c>
      <c r="AC155" s="3">
        <f t="shared" si="63"/>
        <v>0</v>
      </c>
    </row>
    <row r="156" spans="1:29" ht="12.75">
      <c r="A156" s="10">
        <f t="shared" si="49"/>
        <v>0.965959059893858</v>
      </c>
      <c r="B156" s="3">
        <f t="shared" si="44"/>
        <v>30</v>
      </c>
      <c r="C156" s="9">
        <f t="shared" si="50"/>
        <v>-8.99712409558912E-05</v>
      </c>
      <c r="D156" s="10">
        <f t="shared" si="51"/>
        <v>30.06162174438141</v>
      </c>
      <c r="E156" s="9">
        <f t="shared" si="52"/>
        <v>-8.99712419014333E-05</v>
      </c>
      <c r="F156" s="10">
        <f t="shared" si="53"/>
        <v>30.123243494799432</v>
      </c>
      <c r="G156" s="9">
        <f t="shared" si="54"/>
        <v>-8.99712447380574E-05</v>
      </c>
      <c r="H156" s="10">
        <f t="shared" si="55"/>
        <v>30.184865257290863</v>
      </c>
      <c r="I156" s="9">
        <f t="shared" si="56"/>
        <v>-8.997124946575962E-05</v>
      </c>
      <c r="J156" s="3">
        <f t="shared" si="57"/>
        <v>-1.6318033165680008</v>
      </c>
      <c r="K156" s="1">
        <f>0</f>
        <v>0</v>
      </c>
      <c r="L156" s="10">
        <f t="shared" si="58"/>
        <v>0.965959059893858</v>
      </c>
      <c r="N156" s="9">
        <f t="shared" si="45"/>
        <v>-8.990281465663125E-05</v>
      </c>
      <c r="O156" s="9">
        <f t="shared" si="46"/>
        <v>-8.990281655296701E-05</v>
      </c>
      <c r="P156" s="9">
        <f t="shared" si="47"/>
        <v>-8.990282034563578E-05</v>
      </c>
      <c r="Q156" s="9">
        <f t="shared" si="48"/>
        <v>-9.262670296022382E-09</v>
      </c>
      <c r="S156" s="10">
        <f t="shared" si="43"/>
        <v>0.038532148128304064</v>
      </c>
      <c r="T156" s="10">
        <f t="shared" si="43"/>
        <v>0.03853214802607506</v>
      </c>
      <c r="U156" s="10">
        <f t="shared" si="43"/>
        <v>0.03853214771938833</v>
      </c>
      <c r="V156" s="10">
        <f t="shared" si="42"/>
        <v>0.03853214720824426</v>
      </c>
      <c r="W156" s="3">
        <f>0</f>
        <v>0</v>
      </c>
      <c r="Y156" s="3">
        <f t="shared" si="59"/>
        <v>-4571.591514950761</v>
      </c>
      <c r="Z156" s="3">
        <f t="shared" si="60"/>
        <v>-4571.591562995361</v>
      </c>
      <c r="AA156" s="3">
        <f t="shared" si="61"/>
        <v>-4571.591707129047</v>
      </c>
      <c r="AB156" s="3">
        <f t="shared" si="62"/>
        <v>-4571.591947351624</v>
      </c>
      <c r="AC156" s="3">
        <f t="shared" si="63"/>
        <v>0</v>
      </c>
    </row>
    <row r="157" spans="1:29" ht="12.75">
      <c r="A157" s="10">
        <f t="shared" si="49"/>
        <v>0.9730098559514774</v>
      </c>
      <c r="B157" s="3">
        <f t="shared" si="44"/>
        <v>30</v>
      </c>
      <c r="C157" s="9">
        <f t="shared" si="50"/>
        <v>-8.983450653345452E-05</v>
      </c>
      <c r="D157" s="10">
        <f t="shared" si="51"/>
        <v>30.061622415704043</v>
      </c>
      <c r="E157" s="9">
        <f t="shared" si="52"/>
        <v>-8.983450748424365E-05</v>
      </c>
      <c r="F157" s="10">
        <f t="shared" si="53"/>
        <v>30.123244837443707</v>
      </c>
      <c r="G157" s="9">
        <f t="shared" si="54"/>
        <v>-8.983451033661049E-05</v>
      </c>
      <c r="H157" s="10">
        <f t="shared" si="55"/>
        <v>-1.6383912464691155</v>
      </c>
      <c r="I157" s="9">
        <f t="shared" si="56"/>
        <v>-1.8577356554336847E-08</v>
      </c>
      <c r="J157" s="3">
        <f t="shared" si="57"/>
        <v>-1.6383614802532034</v>
      </c>
      <c r="K157" s="1">
        <f>0</f>
        <v>0</v>
      </c>
      <c r="L157" s="10">
        <f t="shared" si="58"/>
        <v>0.9730098559514774</v>
      </c>
      <c r="N157" s="9">
        <f t="shared" si="45"/>
        <v>-8.976631733223233E-05</v>
      </c>
      <c r="O157" s="9">
        <f t="shared" si="46"/>
        <v>-8.976631923904345E-05</v>
      </c>
      <c r="P157" s="9">
        <f t="shared" si="47"/>
        <v>-2.7943917083288593E-08</v>
      </c>
      <c r="Q157" s="9">
        <f t="shared" si="48"/>
        <v>-9.314641341062204E-09</v>
      </c>
      <c r="S157" s="10">
        <f t="shared" si="43"/>
        <v>0.038546932299197575</v>
      </c>
      <c r="T157" s="10">
        <f t="shared" si="43"/>
        <v>0.03854693219638943</v>
      </c>
      <c r="U157" s="10">
        <f t="shared" si="43"/>
        <v>0.038546931887965014</v>
      </c>
      <c r="V157" s="10">
        <f t="shared" si="42"/>
        <v>67.80041467910353</v>
      </c>
      <c r="W157" s="3">
        <f>0</f>
        <v>0</v>
      </c>
      <c r="Y157" s="3">
        <f t="shared" si="59"/>
        <v>-4564.643806785663</v>
      </c>
      <c r="Z157" s="3">
        <f t="shared" si="60"/>
        <v>-4564.643855096873</v>
      </c>
      <c r="AA157" s="3">
        <f t="shared" si="61"/>
        <v>-4564.644000030476</v>
      </c>
      <c r="AB157" s="3">
        <f t="shared" si="62"/>
        <v>-0.9439470289807118</v>
      </c>
      <c r="AC157" s="3">
        <f t="shared" si="63"/>
        <v>0</v>
      </c>
    </row>
    <row r="158" spans="1:29" ht="12.75">
      <c r="A158" s="10">
        <f t="shared" si="49"/>
        <v>0.9800606520090968</v>
      </c>
      <c r="B158" s="3">
        <f t="shared" si="44"/>
        <v>30</v>
      </c>
      <c r="C158" s="9">
        <f t="shared" si="50"/>
        <v>-8.969824589761163E-05</v>
      </c>
      <c r="D158" s="10">
        <f t="shared" si="51"/>
        <v>30.06162309073506</v>
      </c>
      <c r="E158" s="9">
        <f t="shared" si="52"/>
        <v>-8.969824685362911E-05</v>
      </c>
      <c r="F158" s="10">
        <f t="shared" si="53"/>
        <v>-1.64507549553647</v>
      </c>
      <c r="G158" s="9">
        <f t="shared" si="54"/>
        <v>-3.736221047589335E-08</v>
      </c>
      <c r="H158" s="10">
        <f t="shared" si="55"/>
        <v>-1.6449862042809436</v>
      </c>
      <c r="I158" s="9">
        <f t="shared" si="56"/>
        <v>-1.868111219664972E-08</v>
      </c>
      <c r="J158" s="3">
        <f t="shared" si="57"/>
        <v>-1.6449564405218293</v>
      </c>
      <c r="K158" s="1">
        <f>0</f>
        <v>0</v>
      </c>
      <c r="L158" s="10">
        <f t="shared" si="58"/>
        <v>0.9800606520090968</v>
      </c>
      <c r="N158" s="9">
        <f t="shared" si="45"/>
        <v>-8.963029298139482E-05</v>
      </c>
      <c r="O158" s="9">
        <f t="shared" si="46"/>
        <v>-4.683209560929704E-08</v>
      </c>
      <c r="P158" s="9">
        <f t="shared" si="47"/>
        <v>-2.8099271320538876E-08</v>
      </c>
      <c r="Q158" s="9">
        <f t="shared" si="48"/>
        <v>-9.366426099336783E-09</v>
      </c>
      <c r="S158" s="10">
        <f t="shared" si="43"/>
        <v>0.038561666771892926</v>
      </c>
      <c r="T158" s="10">
        <f t="shared" si="43"/>
        <v>0.03856166666850991</v>
      </c>
      <c r="U158" s="10">
        <f t="shared" si="43"/>
        <v>33.71193679341542</v>
      </c>
      <c r="V158" s="10">
        <f t="shared" si="42"/>
        <v>67.4238484714785</v>
      </c>
      <c r="W158" s="3">
        <f>0</f>
        <v>0</v>
      </c>
      <c r="Y158" s="3">
        <f t="shared" si="59"/>
        <v>-4557.720172521837</v>
      </c>
      <c r="Z158" s="3">
        <f t="shared" si="60"/>
        <v>-4557.720221098709</v>
      </c>
      <c r="AA158" s="3">
        <f t="shared" si="61"/>
        <v>-1.8984373514992003</v>
      </c>
      <c r="AB158" s="3">
        <f t="shared" si="62"/>
        <v>-0.949219029333117</v>
      </c>
      <c r="AC158" s="3">
        <f t="shared" si="63"/>
        <v>0</v>
      </c>
    </row>
    <row r="159" spans="1:29" ht="12.75">
      <c r="A159" s="10">
        <f t="shared" si="49"/>
        <v>0.9871114480667161</v>
      </c>
      <c r="B159" s="3">
        <f t="shared" si="44"/>
        <v>30</v>
      </c>
      <c r="C159" s="9">
        <f t="shared" si="50"/>
        <v>-8.956245742370194E-05</v>
      </c>
      <c r="D159" s="10">
        <f t="shared" si="51"/>
        <v>-1.6518559169487443</v>
      </c>
      <c r="E159" s="9">
        <f t="shared" si="52"/>
        <v>-5.6353431643043925E-08</v>
      </c>
      <c r="F159" s="10">
        <f t="shared" si="53"/>
        <v>-1.6517071106132082</v>
      </c>
      <c r="G159" s="9">
        <f t="shared" si="54"/>
        <v>-3.7568977750247257E-08</v>
      </c>
      <c r="H159" s="10">
        <f t="shared" si="55"/>
        <v>-1.6516178267679806</v>
      </c>
      <c r="I159" s="9">
        <f t="shared" si="56"/>
        <v>-1.8784495871345662E-08</v>
      </c>
      <c r="J159" s="3">
        <f t="shared" si="57"/>
        <v>-1.651588065478964</v>
      </c>
      <c r="K159" s="1">
        <f>0</f>
        <v>0</v>
      </c>
      <c r="L159" s="10">
        <f t="shared" si="58"/>
        <v>0.9871114480667161</v>
      </c>
      <c r="N159" s="9">
        <f t="shared" si="45"/>
        <v>-6.59260780202291E-08</v>
      </c>
      <c r="O159" s="9">
        <f t="shared" si="46"/>
        <v>-4.7090090805304044E-08</v>
      </c>
      <c r="P159" s="9">
        <f t="shared" si="47"/>
        <v>-2.8254068513783707E-08</v>
      </c>
      <c r="Q159" s="9">
        <f t="shared" si="48"/>
        <v>-9.418025176239174E-09</v>
      </c>
      <c r="S159" s="10">
        <f t="shared" si="43"/>
        <v>0.03857635136791764</v>
      </c>
      <c r="T159" s="10">
        <f t="shared" si="43"/>
        <v>22.35094547575924</v>
      </c>
      <c r="U159" s="10">
        <f t="shared" si="43"/>
        <v>33.52639740157183</v>
      </c>
      <c r="V159" s="10">
        <f t="shared" si="42"/>
        <v>67.05276982955675</v>
      </c>
      <c r="W159" s="3">
        <f>0</f>
        <v>0</v>
      </c>
      <c r="Y159" s="3">
        <f t="shared" si="59"/>
        <v>-4550.820529607519</v>
      </c>
      <c r="Z159" s="3">
        <f t="shared" si="60"/>
        <v>-2.8634135441568382</v>
      </c>
      <c r="AA159" s="3">
        <f t="shared" si="61"/>
        <v>-1.9089435477788452</v>
      </c>
      <c r="AB159" s="3">
        <f t="shared" si="62"/>
        <v>-0.954472129379343</v>
      </c>
      <c r="AC159" s="3">
        <f t="shared" si="63"/>
        <v>0</v>
      </c>
    </row>
    <row r="160" spans="1:29" ht="12.75">
      <c r="A160" s="10">
        <f t="shared" si="49"/>
        <v>0.9941622441243355</v>
      </c>
      <c r="B160" s="3">
        <f t="shared" si="44"/>
        <v>30</v>
      </c>
      <c r="C160" s="9">
        <f t="shared" si="50"/>
        <v>8.92760397037006E-05</v>
      </c>
      <c r="D160" s="10">
        <f t="shared" si="51"/>
        <v>-1.6585240527767529</v>
      </c>
      <c r="E160" s="9">
        <f t="shared" si="52"/>
        <v>-5.666247008842167E-08</v>
      </c>
      <c r="F160" s="10">
        <f t="shared" si="53"/>
        <v>-1.6583752588586975</v>
      </c>
      <c r="G160" s="9">
        <f t="shared" si="54"/>
        <v>-3.777500350602045E-08</v>
      </c>
      <c r="H160" s="10">
        <f t="shared" si="55"/>
        <v>-1.6582859824639815</v>
      </c>
      <c r="I160" s="9">
        <f t="shared" si="56"/>
        <v>-1.8887508787234352E-08</v>
      </c>
      <c r="J160" s="3">
        <f t="shared" si="57"/>
        <v>-1.658256223658325</v>
      </c>
      <c r="K160" s="1">
        <f>0</f>
        <v>0</v>
      </c>
      <c r="L160" s="10">
        <f t="shared" si="58"/>
        <v>0.9941622441243355</v>
      </c>
      <c r="N160" s="9">
        <f t="shared" si="45"/>
        <v>8.920814600199397E-05</v>
      </c>
      <c r="O160" s="9">
        <f t="shared" si="46"/>
        <v>-4.7347160610244224E-08</v>
      </c>
      <c r="P160" s="9">
        <f t="shared" si="47"/>
        <v>-2.840831047207058E-08</v>
      </c>
      <c r="Q160" s="9">
        <f t="shared" si="48"/>
        <v>-9.46943917518333E-09</v>
      </c>
      <c r="S160" s="10">
        <f t="shared" si="43"/>
        <v>0.03860732780418334</v>
      </c>
      <c r="T160" s="10">
        <f t="shared" si="43"/>
        <v>22.229042893119036</v>
      </c>
      <c r="U160" s="10">
        <f t="shared" si="43"/>
        <v>33.3435436432152</v>
      </c>
      <c r="V160" s="10">
        <f t="shared" si="42"/>
        <v>66.68706245033773</v>
      </c>
      <c r="W160" s="3">
        <f>0</f>
        <v>0</v>
      </c>
      <c r="Y160" s="3">
        <f t="shared" si="59"/>
        <v>4536.267158946204</v>
      </c>
      <c r="Z160" s="3">
        <f t="shared" si="60"/>
        <v>-2.879116312282212</v>
      </c>
      <c r="AA160" s="3">
        <f t="shared" si="61"/>
        <v>-1.919412066240381</v>
      </c>
      <c r="AB160" s="3">
        <f t="shared" si="62"/>
        <v>-0.9597063905410619</v>
      </c>
      <c r="AC160" s="3">
        <f t="shared" si="63"/>
        <v>0</v>
      </c>
    </row>
    <row r="161" spans="1:29" ht="12.75">
      <c r="A161" s="10">
        <f t="shared" si="49"/>
        <v>1.001213040181955</v>
      </c>
      <c r="B161" s="3">
        <f t="shared" si="44"/>
        <v>30</v>
      </c>
      <c r="C161" s="9">
        <f t="shared" si="50"/>
        <v>8.914036955654448E-05</v>
      </c>
      <c r="D161" s="10">
        <f t="shared" si="51"/>
        <v>29.938850962033086</v>
      </c>
      <c r="E161" s="9">
        <f t="shared" si="52"/>
        <v>8.914037058470358E-05</v>
      </c>
      <c r="F161" s="10">
        <f t="shared" si="53"/>
        <v>-1.6650798092338208</v>
      </c>
      <c r="G161" s="9">
        <f t="shared" si="54"/>
        <v>-3.798029015226787E-08</v>
      </c>
      <c r="H161" s="10">
        <f t="shared" si="55"/>
        <v>-1.66499054032951</v>
      </c>
      <c r="I161" s="9">
        <f t="shared" si="56"/>
        <v>-1.8990152147973806E-08</v>
      </c>
      <c r="J161" s="3">
        <f t="shared" si="57"/>
        <v>-1.6649607840208587</v>
      </c>
      <c r="K161" s="1">
        <f>0</f>
        <v>0</v>
      </c>
      <c r="L161" s="10">
        <f t="shared" si="58"/>
        <v>1.001213040181955</v>
      </c>
      <c r="N161" s="9">
        <f t="shared" si="45"/>
        <v>8.907271119211523E-05</v>
      </c>
      <c r="O161" s="9">
        <f t="shared" si="46"/>
        <v>8.907271325388803E-05</v>
      </c>
      <c r="P161" s="9">
        <f t="shared" si="47"/>
        <v>-2.8561998999086562E-08</v>
      </c>
      <c r="Q161" s="9">
        <f t="shared" si="48"/>
        <v>-9.520668696418354E-09</v>
      </c>
      <c r="S161" s="10">
        <f t="shared" si="43"/>
        <v>0.038622001048834925</v>
      </c>
      <c r="T161" s="10">
        <f t="shared" si="43"/>
        <v>0.03862200093763614</v>
      </c>
      <c r="U161" s="10">
        <f t="shared" si="43"/>
        <v>33.16331899982574</v>
      </c>
      <c r="V161" s="10">
        <f t="shared" si="42"/>
        <v>66.32661329993562</v>
      </c>
      <c r="W161" s="3">
        <f>0</f>
        <v>0</v>
      </c>
      <c r="Y161" s="3">
        <f t="shared" si="59"/>
        <v>4529.373528415142</v>
      </c>
      <c r="Z161" s="3">
        <f t="shared" si="60"/>
        <v>4529.3735806576515</v>
      </c>
      <c r="AA161" s="3">
        <f t="shared" si="61"/>
        <v>-1.92984302929198</v>
      </c>
      <c r="AB161" s="3">
        <f t="shared" si="62"/>
        <v>-0.9649218739781811</v>
      </c>
      <c r="AC161" s="3">
        <f t="shared" si="63"/>
        <v>0</v>
      </c>
    </row>
    <row r="162" spans="1:29" ht="12.75">
      <c r="A162" s="10">
        <f t="shared" si="49"/>
        <v>1.0082638362395744</v>
      </c>
      <c r="B162" s="3">
        <f t="shared" si="44"/>
        <v>30</v>
      </c>
      <c r="C162" s="9">
        <f t="shared" si="50"/>
        <v>8.900516967750236E-05</v>
      </c>
      <c r="D162" s="10">
        <f t="shared" si="51"/>
        <v>29.938850232144016</v>
      </c>
      <c r="E162" s="9">
        <f t="shared" si="52"/>
        <v>8.900517071111135E-05</v>
      </c>
      <c r="F162" s="10">
        <f t="shared" si="53"/>
        <v>29.877700457906503</v>
      </c>
      <c r="G162" s="9">
        <f t="shared" si="54"/>
        <v>8.900517381193723E-05</v>
      </c>
      <c r="H162" s="10">
        <f t="shared" si="55"/>
        <v>-1.671731369751159</v>
      </c>
      <c r="I162" s="9">
        <f t="shared" si="56"/>
        <v>-1.90924271538451E-08</v>
      </c>
      <c r="J162" s="3">
        <f t="shared" si="57"/>
        <v>-1.671701615952501</v>
      </c>
      <c r="K162" s="1">
        <f>0</f>
        <v>0</v>
      </c>
      <c r="L162" s="10">
        <f t="shared" si="58"/>
        <v>1.0082638362395744</v>
      </c>
      <c r="N162" s="9">
        <f t="shared" si="45"/>
        <v>8.89377458436161E-05</v>
      </c>
      <c r="O162" s="9">
        <f t="shared" si="46"/>
        <v>8.893774791626875E-05</v>
      </c>
      <c r="P162" s="9">
        <f t="shared" si="47"/>
        <v>8.893775206157182E-05</v>
      </c>
      <c r="Q162" s="9">
        <f t="shared" si="48"/>
        <v>-9.571714339975797E-09</v>
      </c>
      <c r="S162" s="10">
        <f t="shared" si="43"/>
        <v>0.038636623165166695</v>
      </c>
      <c r="T162" s="10">
        <f t="shared" si="43"/>
        <v>0.0386366230533819</v>
      </c>
      <c r="U162" s="10">
        <f t="shared" si="43"/>
        <v>0.0386366227180277</v>
      </c>
      <c r="V162" s="10">
        <f t="shared" si="42"/>
        <v>65.97131249349476</v>
      </c>
      <c r="W162" s="3">
        <f>0</f>
        <v>0</v>
      </c>
      <c r="Y162" s="3">
        <f t="shared" si="59"/>
        <v>4522.5037930054195</v>
      </c>
      <c r="Z162" s="3">
        <f t="shared" si="60"/>
        <v>4522.503845524848</v>
      </c>
      <c r="AA162" s="3">
        <f t="shared" si="61"/>
        <v>4522.504003083076</v>
      </c>
      <c r="AB162" s="3">
        <f t="shared" si="62"/>
        <v>-0.9701186406790202</v>
      </c>
      <c r="AC162" s="3">
        <f t="shared" si="63"/>
        <v>0</v>
      </c>
    </row>
    <row r="163" spans="1:29" ht="12.75">
      <c r="A163" s="10">
        <f t="shared" si="49"/>
        <v>1.0153146322971938</v>
      </c>
      <c r="B163" s="3">
        <f t="shared" si="44"/>
        <v>30</v>
      </c>
      <c r="C163" s="9">
        <f t="shared" si="50"/>
        <v>8.887043845449871E-05</v>
      </c>
      <c r="D163" s="10">
        <f t="shared" si="51"/>
        <v>29.938849498403375</v>
      </c>
      <c r="E163" s="9">
        <f t="shared" si="52"/>
        <v>8.887043949353768E-05</v>
      </c>
      <c r="F163" s="10">
        <f t="shared" si="53"/>
        <v>29.877698990425998</v>
      </c>
      <c r="G163" s="9">
        <f t="shared" si="54"/>
        <v>8.887044261065345E-05</v>
      </c>
      <c r="H163" s="10">
        <f t="shared" si="55"/>
        <v>29.816548469687636</v>
      </c>
      <c r="I163" s="9">
        <f t="shared" si="56"/>
        <v>8.887044780584131E-05</v>
      </c>
      <c r="J163" s="3">
        <f t="shared" si="57"/>
        <v>-1.678478589264023</v>
      </c>
      <c r="K163" s="1">
        <f>0</f>
        <v>0</v>
      </c>
      <c r="L163" s="10">
        <f t="shared" si="58"/>
        <v>1.0153146322971938</v>
      </c>
      <c r="N163" s="9">
        <f t="shared" si="45"/>
        <v>8.880324834718526E-05</v>
      </c>
      <c r="O163" s="9">
        <f t="shared" si="46"/>
        <v>8.880325043067798E-05</v>
      </c>
      <c r="P163" s="9">
        <f t="shared" si="47"/>
        <v>8.880325459765979E-05</v>
      </c>
      <c r="Q163" s="9">
        <f t="shared" si="48"/>
        <v>8.880326084812535E-05</v>
      </c>
      <c r="S163" s="10">
        <f t="shared" si="43"/>
        <v>0.03865119396847938</v>
      </c>
      <c r="T163" s="10">
        <f t="shared" si="43"/>
        <v>0.03865119385611356</v>
      </c>
      <c r="U163" s="10">
        <f t="shared" si="43"/>
        <v>0.038651193519016316</v>
      </c>
      <c r="V163" s="10">
        <f t="shared" si="42"/>
        <v>0.0386511929571881</v>
      </c>
      <c r="W163" s="3">
        <f>0</f>
        <v>0</v>
      </c>
      <c r="Y163" s="3">
        <f t="shared" si="59"/>
        <v>4515.657870804743</v>
      </c>
      <c r="Z163" s="3">
        <f t="shared" si="60"/>
        <v>4515.657923600077</v>
      </c>
      <c r="AA163" s="3">
        <f t="shared" si="61"/>
        <v>4515.658081986021</v>
      </c>
      <c r="AB163" s="3">
        <f t="shared" si="62"/>
        <v>4515.658345962338</v>
      </c>
      <c r="AC163" s="3">
        <f t="shared" si="63"/>
        <v>0</v>
      </c>
    </row>
    <row r="164" spans="1:29" ht="12.75">
      <c r="A164" s="10">
        <f t="shared" si="49"/>
        <v>1.0223654283548131</v>
      </c>
      <c r="B164" s="3">
        <f t="shared" si="44"/>
        <v>30</v>
      </c>
      <c r="C164" s="9">
        <f t="shared" si="50"/>
        <v>8.873617428098171E-05</v>
      </c>
      <c r="D164" s="10">
        <f t="shared" si="51"/>
        <v>29.938848760825227</v>
      </c>
      <c r="E164" s="9">
        <f t="shared" si="52"/>
        <v>8.873617532543078E-05</v>
      </c>
      <c r="F164" s="10">
        <f t="shared" si="53"/>
        <v>29.877697515270995</v>
      </c>
      <c r="G164" s="9">
        <f t="shared" si="54"/>
        <v>8.873617845877552E-05</v>
      </c>
      <c r="H164" s="10">
        <f t="shared" si="55"/>
        <v>29.816546256957665</v>
      </c>
      <c r="I164" s="9">
        <f t="shared" si="56"/>
        <v>8.873618368101164E-05</v>
      </c>
      <c r="J164" s="3">
        <f t="shared" si="57"/>
        <v>61.19608153320066</v>
      </c>
      <c r="K164" s="1">
        <f>0</f>
        <v>0</v>
      </c>
      <c r="L164" s="10">
        <f t="shared" si="58"/>
        <v>1.0223654283548131</v>
      </c>
      <c r="N164" s="9">
        <f t="shared" si="45"/>
        <v>8.866921709902566E-05</v>
      </c>
      <c r="O164" s="9">
        <f t="shared" si="46"/>
        <v>8.866921919331743E-05</v>
      </c>
      <c r="P164" s="9">
        <f t="shared" si="47"/>
        <v>8.86692233818978E-05</v>
      </c>
      <c r="Q164" s="9">
        <f t="shared" si="48"/>
        <v>9.664879243727572E-09</v>
      </c>
      <c r="S164" s="10">
        <f t="shared" si="43"/>
        <v>0.038665713274606946</v>
      </c>
      <c r="T164" s="10">
        <f t="shared" si="43"/>
        <v>0.038665713161665186</v>
      </c>
      <c r="U164" s="10">
        <f t="shared" si="43"/>
        <v>0.038665712822840155</v>
      </c>
      <c r="V164" s="10">
        <f t="shared" si="43"/>
        <v>0.038665712258132305</v>
      </c>
      <c r="W164" s="3">
        <f>0</f>
        <v>0</v>
      </c>
      <c r="Y164" s="3">
        <f t="shared" si="59"/>
        <v>4508.835680181484</v>
      </c>
      <c r="Z164" s="3">
        <f t="shared" si="60"/>
        <v>4508.835733251715</v>
      </c>
      <c r="AA164" s="3">
        <f t="shared" si="61"/>
        <v>4508.835892462282</v>
      </c>
      <c r="AB164" s="3">
        <f t="shared" si="62"/>
        <v>4508.836157812965</v>
      </c>
      <c r="AC164" s="3">
        <f t="shared" si="63"/>
        <v>0</v>
      </c>
    </row>
    <row r="165" spans="1:29" ht="12.75">
      <c r="A165" s="10">
        <f t="shared" si="49"/>
        <v>1.0294162244124325</v>
      </c>
      <c r="B165" s="3">
        <f t="shared" si="44"/>
        <v>30</v>
      </c>
      <c r="C165" s="9">
        <f t="shared" si="50"/>
        <v>8.860237555590429E-05</v>
      </c>
      <c r="D165" s="10">
        <f t="shared" si="51"/>
        <v>29.938848019424107</v>
      </c>
      <c r="E165" s="9">
        <f t="shared" si="52"/>
        <v>8.860237660574232E-05</v>
      </c>
      <c r="F165" s="10">
        <f t="shared" si="53"/>
        <v>29.877696032469867</v>
      </c>
      <c r="G165" s="9">
        <f t="shared" si="54"/>
        <v>8.860237975525574E-05</v>
      </c>
      <c r="H165" s="10">
        <f t="shared" si="55"/>
        <v>61.20295418988199</v>
      </c>
      <c r="I165" s="9">
        <f t="shared" si="56"/>
        <v>1.9380256644470697E-08</v>
      </c>
      <c r="J165" s="3">
        <f t="shared" si="57"/>
        <v>61.202924469206415</v>
      </c>
      <c r="K165" s="1">
        <f>0</f>
        <v>0</v>
      </c>
      <c r="L165" s="10">
        <f t="shared" si="58"/>
        <v>1.0294162244124325</v>
      </c>
      <c r="N165" s="9">
        <f t="shared" si="45"/>
        <v>8.853565050083423E-05</v>
      </c>
      <c r="O165" s="9">
        <f t="shared" si="46"/>
        <v>8.853565260588463E-05</v>
      </c>
      <c r="P165" s="9">
        <f t="shared" si="47"/>
        <v>2.9145994155187566E-08</v>
      </c>
      <c r="Q165" s="9">
        <f t="shared" si="48"/>
        <v>9.715333794159589E-09</v>
      </c>
      <c r="S165" s="10">
        <f aca="true" t="shared" si="64" ref="S165:V179">(((64/ABS(Y165))^8)+9.5*(LN($E$10+5.74/(ABS(Y165)^0.9))-((2500/ABS(Y165))^6))^(-16))^0.125</f>
        <v>0.03868018089992808</v>
      </c>
      <c r="T165" s="10">
        <f t="shared" si="64"/>
        <v>0.03868018078641559</v>
      </c>
      <c r="U165" s="10">
        <f t="shared" si="64"/>
        <v>0.038680180445878155</v>
      </c>
      <c r="V165" s="10">
        <f t="shared" si="64"/>
        <v>64.99152726055141</v>
      </c>
      <c r="W165" s="3">
        <f>0</f>
        <v>0</v>
      </c>
      <c r="Y165" s="3">
        <f t="shared" si="59"/>
        <v>4502.037139783725</v>
      </c>
      <c r="Z165" s="3">
        <f t="shared" si="60"/>
        <v>4502.037193127778</v>
      </c>
      <c r="AA165" s="3">
        <f t="shared" si="61"/>
        <v>4502.0373531599025</v>
      </c>
      <c r="AB165" s="3">
        <f t="shared" si="62"/>
        <v>0.9847437458027972</v>
      </c>
      <c r="AC165" s="3">
        <f t="shared" si="63"/>
        <v>0</v>
      </c>
    </row>
    <row r="166" spans="1:29" ht="12.75">
      <c r="A166" s="10">
        <f t="shared" si="49"/>
        <v>1.036467020470052</v>
      </c>
      <c r="B166" s="3">
        <f t="shared" si="44"/>
        <v>30</v>
      </c>
      <c r="C166" s="9">
        <f t="shared" si="50"/>
        <v>8.846904068370259E-05</v>
      </c>
      <c r="D166" s="10">
        <f t="shared" si="51"/>
        <v>29.93884727421432</v>
      </c>
      <c r="E166" s="9">
        <f t="shared" si="52"/>
        <v>8.846904173891031E-05</v>
      </c>
      <c r="F166" s="10">
        <f t="shared" si="53"/>
        <v>61.209922000532245</v>
      </c>
      <c r="G166" s="9">
        <f t="shared" si="54"/>
        <v>3.896195400624755E-08</v>
      </c>
      <c r="H166" s="10">
        <f t="shared" si="55"/>
        <v>61.209832846202836</v>
      </c>
      <c r="I166" s="9">
        <f t="shared" si="56"/>
        <v>1.9480984248575115E-08</v>
      </c>
      <c r="J166" s="3">
        <f t="shared" si="57"/>
        <v>61.20980312808579</v>
      </c>
      <c r="K166" s="1">
        <f>0</f>
        <v>0</v>
      </c>
      <c r="L166" s="10">
        <f t="shared" si="58"/>
        <v>1.036467020470052</v>
      </c>
      <c r="N166" s="9">
        <f t="shared" si="45"/>
        <v>8.840254695978345E-05</v>
      </c>
      <c r="O166" s="9">
        <f t="shared" si="46"/>
        <v>4.882799870478209E-08</v>
      </c>
      <c r="P166" s="9">
        <f t="shared" si="47"/>
        <v>2.929681375008802E-08</v>
      </c>
      <c r="Q166" s="9">
        <f t="shared" si="48"/>
        <v>9.765607004566168E-09</v>
      </c>
      <c r="S166" s="10">
        <f t="shared" si="64"/>
        <v>0.03869459666137796</v>
      </c>
      <c r="T166" s="10">
        <f t="shared" si="64"/>
        <v>0.038694596547299856</v>
      </c>
      <c r="U166" s="10">
        <f t="shared" si="64"/>
        <v>32.32775434783456</v>
      </c>
      <c r="V166" s="10">
        <f t="shared" si="64"/>
        <v>64.65548464871465</v>
      </c>
      <c r="W166" s="3">
        <f>0</f>
        <v>0</v>
      </c>
      <c r="Y166" s="3">
        <f t="shared" si="59"/>
        <v>4495.2621685381555</v>
      </c>
      <c r="Z166" s="3">
        <f t="shared" si="60"/>
        <v>4495.262222155052</v>
      </c>
      <c r="AA166" s="3">
        <f t="shared" si="61"/>
        <v>1.979723036477693</v>
      </c>
      <c r="AB166" s="3">
        <f t="shared" si="62"/>
        <v>0.9898618863925311</v>
      </c>
      <c r="AC166" s="3">
        <f t="shared" si="63"/>
        <v>0</v>
      </c>
    </row>
    <row r="167" spans="1:29" ht="12.75">
      <c r="A167" s="10">
        <f t="shared" si="49"/>
        <v>1.0435178165276713</v>
      </c>
      <c r="B167" s="3">
        <f t="shared" si="44"/>
        <v>30</v>
      </c>
      <c r="C167" s="9">
        <f t="shared" si="50"/>
        <v>8.833616807428076E-05</v>
      </c>
      <c r="D167" s="10">
        <f t="shared" si="51"/>
        <v>61.21698482122626</v>
      </c>
      <c r="E167" s="9">
        <f t="shared" si="52"/>
        <v>5.874399103288384E-08</v>
      </c>
      <c r="F167" s="10">
        <f t="shared" si="53"/>
        <v>61.216836243607155</v>
      </c>
      <c r="G167" s="9">
        <f t="shared" si="54"/>
        <v>3.916268496196478E-08</v>
      </c>
      <c r="H167" s="10">
        <f t="shared" si="55"/>
        <v>61.21674709699193</v>
      </c>
      <c r="I167" s="9">
        <f t="shared" si="56"/>
        <v>1.9581349762718186E-08</v>
      </c>
      <c r="J167" s="3">
        <f t="shared" si="57"/>
        <v>61.21671738144627</v>
      </c>
      <c r="K167" s="1">
        <f>0</f>
        <v>0</v>
      </c>
      <c r="L167" s="10">
        <f t="shared" si="58"/>
        <v>1.0435178165276713</v>
      </c>
      <c r="N167" s="9">
        <f t="shared" si="45"/>
        <v>6.870979404892798E-08</v>
      </c>
      <c r="O167" s="9">
        <f t="shared" si="46"/>
        <v>4.9078460822026694E-08</v>
      </c>
      <c r="P167" s="9">
        <f t="shared" si="47"/>
        <v>2.944709109370225E-08</v>
      </c>
      <c r="Q167" s="9">
        <f t="shared" si="48"/>
        <v>9.815699464518194E-09</v>
      </c>
      <c r="S167" s="10">
        <f t="shared" si="64"/>
        <v>0.03870896037645944</v>
      </c>
      <c r="T167" s="10">
        <f t="shared" si="64"/>
        <v>21.441384146346557</v>
      </c>
      <c r="U167" s="10">
        <f t="shared" si="64"/>
        <v>32.16205628518297</v>
      </c>
      <c r="V167" s="10">
        <f t="shared" si="64"/>
        <v>64.3240886500949</v>
      </c>
      <c r="W167" s="3">
        <f>0</f>
        <v>0</v>
      </c>
      <c r="Y167" s="3">
        <f t="shared" si="59"/>
        <v>4488.510685649307</v>
      </c>
      <c r="Z167" s="3">
        <f t="shared" si="60"/>
        <v>2.9848819256803947</v>
      </c>
      <c r="AA167" s="3">
        <f t="shared" si="61"/>
        <v>1.9899225171583554</v>
      </c>
      <c r="AB167" s="3">
        <f t="shared" si="62"/>
        <v>0.9949616285765372</v>
      </c>
      <c r="AC167" s="3">
        <f t="shared" si="63"/>
        <v>0</v>
      </c>
    </row>
    <row r="168" spans="1:29" ht="12.75">
      <c r="A168" s="10">
        <f t="shared" si="49"/>
        <v>1.0505686125852907</v>
      </c>
      <c r="B168" s="3">
        <f t="shared" si="44"/>
        <v>30</v>
      </c>
      <c r="C168" s="9">
        <f t="shared" si="50"/>
        <v>-8.804630560081809E-05</v>
      </c>
      <c r="D168" s="10">
        <f t="shared" si="51"/>
        <v>61.22393451783352</v>
      </c>
      <c r="E168" s="9">
        <f t="shared" si="52"/>
        <v>5.904400454402809E-08</v>
      </c>
      <c r="F168" s="10">
        <f t="shared" si="53"/>
        <v>61.22378595313629</v>
      </c>
      <c r="G168" s="9">
        <f t="shared" si="54"/>
        <v>3.93626940909616E-08</v>
      </c>
      <c r="H168" s="10">
        <f t="shared" si="55"/>
        <v>61.223696814274206</v>
      </c>
      <c r="I168" s="9">
        <f t="shared" si="56"/>
        <v>1.9681354364069124E-08</v>
      </c>
      <c r="J168" s="3">
        <f t="shared" si="57"/>
        <v>61.22366710131277</v>
      </c>
      <c r="K168" s="1">
        <f>0</f>
        <v>0</v>
      </c>
      <c r="L168" s="10">
        <f t="shared" si="58"/>
        <v>1.0505686125852907</v>
      </c>
      <c r="N168" s="9">
        <f t="shared" si="45"/>
        <v>-8.797987323969454E-05</v>
      </c>
      <c r="O168" s="9">
        <f t="shared" si="46"/>
        <v>4.93280221234819E-08</v>
      </c>
      <c r="P168" s="9">
        <f t="shared" si="47"/>
        <v>2.95968279475686E-08</v>
      </c>
      <c r="Q168" s="9">
        <f t="shared" si="48"/>
        <v>9.865611761623863E-09</v>
      </c>
      <c r="S168" s="10">
        <f t="shared" si="64"/>
        <v>0.03874028591899075</v>
      </c>
      <c r="T168" s="10">
        <f t="shared" si="64"/>
        <v>21.33243650651055</v>
      </c>
      <c r="U168" s="10">
        <f t="shared" si="64"/>
        <v>31.9986349286701</v>
      </c>
      <c r="V168" s="10">
        <f t="shared" si="64"/>
        <v>63.99724605970597</v>
      </c>
      <c r="W168" s="3">
        <f>0</f>
        <v>0</v>
      </c>
      <c r="Y168" s="3">
        <f t="shared" si="59"/>
        <v>-4473.782281215781</v>
      </c>
      <c r="Z168" s="3">
        <f t="shared" si="60"/>
        <v>3.0001261215739476</v>
      </c>
      <c r="AA168" s="3">
        <f t="shared" si="61"/>
        <v>2.000085320597766</v>
      </c>
      <c r="AB168" s="3">
        <f t="shared" si="62"/>
        <v>1.0000430321687819</v>
      </c>
      <c r="AC168" s="3">
        <f t="shared" si="63"/>
        <v>0</v>
      </c>
    </row>
    <row r="169" spans="1:29" ht="12.75">
      <c r="A169" s="10">
        <f t="shared" si="49"/>
        <v>1.05761940864291</v>
      </c>
      <c r="B169" s="3">
        <f t="shared" si="44"/>
        <v>30</v>
      </c>
      <c r="C169" s="9">
        <f t="shared" si="50"/>
        <v>-8.791355561101043E-05</v>
      </c>
      <c r="D169" s="10">
        <f t="shared" si="51"/>
        <v>30.060679619263187</v>
      </c>
      <c r="E169" s="9">
        <f t="shared" si="52"/>
        <v>-8.791355674104553E-05</v>
      </c>
      <c r="F169" s="10">
        <f t="shared" si="53"/>
        <v>61.23077100156049</v>
      </c>
      <c r="G169" s="9">
        <f t="shared" si="54"/>
        <v>3.9561983739115323E-08</v>
      </c>
      <c r="H169" s="10">
        <f t="shared" si="55"/>
        <v>61.23068187049019</v>
      </c>
      <c r="I169" s="9">
        <f t="shared" si="56"/>
        <v>1.978099922460504E-08</v>
      </c>
      <c r="J169" s="3">
        <f t="shared" si="57"/>
        <v>61.23065216012623</v>
      </c>
      <c r="K169" s="1">
        <f>0</f>
        <v>0</v>
      </c>
      <c r="L169" s="10">
        <f t="shared" si="58"/>
        <v>1.05761940864291</v>
      </c>
      <c r="N169" s="9">
        <f t="shared" si="45"/>
        <v>-8.784735364567564E-05</v>
      </c>
      <c r="O169" s="9">
        <f t="shared" si="46"/>
        <v>-8.784735591132998E-05</v>
      </c>
      <c r="P169" s="9">
        <f t="shared" si="47"/>
        <v>2.974602606800767E-08</v>
      </c>
      <c r="Q169" s="9">
        <f t="shared" si="48"/>
        <v>9.915344480258081E-09</v>
      </c>
      <c r="S169" s="10">
        <f t="shared" si="64"/>
        <v>0.03875462728224334</v>
      </c>
      <c r="T169" s="10">
        <f t="shared" si="64"/>
        <v>0.038754627160177475</v>
      </c>
      <c r="U169" s="10">
        <f t="shared" si="64"/>
        <v>31.837444915085694</v>
      </c>
      <c r="V169" s="10">
        <f t="shared" si="64"/>
        <v>63.67486615432843</v>
      </c>
      <c r="W169" s="3">
        <f>0</f>
        <v>0</v>
      </c>
      <c r="Y169" s="3">
        <f t="shared" si="59"/>
        <v>-4467.0370288377235</v>
      </c>
      <c r="Z169" s="3">
        <f t="shared" si="60"/>
        <v>-4467.037086256725</v>
      </c>
      <c r="AA169" s="3">
        <f t="shared" si="61"/>
        <v>2.0102115659939335</v>
      </c>
      <c r="AB169" s="3">
        <f t="shared" si="62"/>
        <v>1.0051061567194122</v>
      </c>
      <c r="AC169" s="3">
        <f t="shared" si="63"/>
        <v>0</v>
      </c>
    </row>
    <row r="170" spans="1:29" ht="12.75">
      <c r="A170" s="10">
        <f t="shared" si="49"/>
        <v>1.0646702047005294</v>
      </c>
      <c r="B170" s="3">
        <f t="shared" si="44"/>
        <v>30</v>
      </c>
      <c r="C170" s="9">
        <f t="shared" si="50"/>
        <v>-8.778126601487372E-05</v>
      </c>
      <c r="D170" s="10">
        <f t="shared" si="51"/>
        <v>30.06068042132844</v>
      </c>
      <c r="E170" s="9">
        <f t="shared" si="52"/>
        <v>-8.778126715048814E-05</v>
      </c>
      <c r="F170" s="10">
        <f t="shared" si="53"/>
        <v>30.121360849379535</v>
      </c>
      <c r="G170" s="9">
        <f t="shared" si="54"/>
        <v>-8.778127055733017E-05</v>
      </c>
      <c r="H170" s="10">
        <f t="shared" si="55"/>
        <v>61.237702138495266</v>
      </c>
      <c r="I170" s="9">
        <f t="shared" si="56"/>
        <v>1.9880285513047153E-08</v>
      </c>
      <c r="J170" s="3">
        <f t="shared" si="57"/>
        <v>61.237672430741355</v>
      </c>
      <c r="K170" s="1">
        <f>0</f>
        <v>0</v>
      </c>
      <c r="L170" s="10">
        <f t="shared" si="58"/>
        <v>1.0646702047005294</v>
      </c>
      <c r="N170" s="9">
        <f t="shared" si="45"/>
        <v>-8.77152936557763E-05</v>
      </c>
      <c r="O170" s="9">
        <f t="shared" si="46"/>
        <v>-8.771529593256877E-05</v>
      </c>
      <c r="P170" s="9">
        <f t="shared" si="47"/>
        <v>-8.771530048615119E-05</v>
      </c>
      <c r="Q170" s="9">
        <f t="shared" si="48"/>
        <v>9.964898204754873E-09</v>
      </c>
      <c r="S170" s="10">
        <f t="shared" si="64"/>
        <v>0.03876891525064568</v>
      </c>
      <c r="T170" s="10">
        <f t="shared" si="64"/>
        <v>0.03876891512801018</v>
      </c>
      <c r="U170" s="10">
        <f t="shared" si="64"/>
        <v>0.038768914760103856</v>
      </c>
      <c r="V170" s="10">
        <f t="shared" si="64"/>
        <v>63.35686060438987</v>
      </c>
      <c r="W170" s="3">
        <f>0</f>
        <v>0</v>
      </c>
      <c r="Y170" s="3">
        <f t="shared" si="59"/>
        <v>-4460.315169843789</v>
      </c>
      <c r="Z170" s="3">
        <f t="shared" si="60"/>
        <v>-4460.315227546285</v>
      </c>
      <c r="AA170" s="3">
        <f t="shared" si="61"/>
        <v>-4460.315400653713</v>
      </c>
      <c r="AB170" s="3">
        <f t="shared" si="62"/>
        <v>1.0101510616131375</v>
      </c>
      <c r="AC170" s="3">
        <f t="shared" si="63"/>
        <v>0</v>
      </c>
    </row>
    <row r="171" spans="1:29" ht="12.75">
      <c r="A171" s="10">
        <f t="shared" si="49"/>
        <v>1.0717210007581488</v>
      </c>
      <c r="B171" s="3">
        <f t="shared" si="44"/>
        <v>30</v>
      </c>
      <c r="C171" s="9">
        <f t="shared" si="50"/>
        <v>-8.764943523466884E-05</v>
      </c>
      <c r="D171" s="10">
        <f t="shared" si="51"/>
        <v>30.060681227336712</v>
      </c>
      <c r="E171" s="9">
        <f t="shared" si="52"/>
        <v>-8.764943637584209E-05</v>
      </c>
      <c r="F171" s="10">
        <f t="shared" si="53"/>
        <v>30.12136246139517</v>
      </c>
      <c r="G171" s="9">
        <f t="shared" si="54"/>
        <v>-8.764943979936053E-05</v>
      </c>
      <c r="H171" s="10">
        <f t="shared" si="55"/>
        <v>30.182043708896646</v>
      </c>
      <c r="I171" s="9">
        <f t="shared" si="56"/>
        <v>-8.7649445505219E-05</v>
      </c>
      <c r="J171" s="3">
        <f t="shared" si="57"/>
        <v>61.24472778642655</v>
      </c>
      <c r="K171" s="1">
        <f>0</f>
        <v>0</v>
      </c>
      <c r="L171" s="10">
        <f t="shared" si="58"/>
        <v>1.0717210007581488</v>
      </c>
      <c r="N171" s="9">
        <f t="shared" si="45"/>
        <v>-8.75836916949618E-05</v>
      </c>
      <c r="O171" s="9">
        <f t="shared" si="46"/>
        <v>-8.758369398285143E-05</v>
      </c>
      <c r="P171" s="9">
        <f t="shared" si="47"/>
        <v>-8.758369855862677E-05</v>
      </c>
      <c r="Q171" s="9">
        <f t="shared" si="48"/>
        <v>-8.758370542228178E-05</v>
      </c>
      <c r="S171" s="10">
        <f t="shared" si="64"/>
        <v>0.038783149635310835</v>
      </c>
      <c r="T171" s="10">
        <f t="shared" si="64"/>
        <v>0.03878314951211158</v>
      </c>
      <c r="U171" s="10">
        <f t="shared" si="64"/>
        <v>0.038783149142514024</v>
      </c>
      <c r="V171" s="10">
        <f t="shared" si="64"/>
        <v>0.038783148526518665</v>
      </c>
      <c r="W171" s="3">
        <f>0</f>
        <v>0</v>
      </c>
      <c r="Y171" s="3">
        <f t="shared" si="59"/>
        <v>-4453.616624066372</v>
      </c>
      <c r="Z171" s="3">
        <f t="shared" si="60"/>
        <v>-4453.616682051323</v>
      </c>
      <c r="AA171" s="3">
        <f t="shared" si="61"/>
        <v>-4453.616856006108</v>
      </c>
      <c r="AB171" s="3">
        <f t="shared" si="62"/>
        <v>-4453.617145930465</v>
      </c>
      <c r="AC171" s="3">
        <f t="shared" si="63"/>
        <v>0</v>
      </c>
    </row>
    <row r="172" spans="1:29" ht="12.75">
      <c r="A172" s="10">
        <f t="shared" si="49"/>
        <v>1.0787717968157682</v>
      </c>
      <c r="B172" s="3">
        <f t="shared" si="44"/>
        <v>30</v>
      </c>
      <c r="C172" s="9">
        <f t="shared" si="50"/>
        <v>-8.751806169806073E-05</v>
      </c>
      <c r="D172" s="10">
        <f t="shared" si="51"/>
        <v>30.06068203727349</v>
      </c>
      <c r="E172" s="9">
        <f t="shared" si="52"/>
        <v>-8.751806284477231E-05</v>
      </c>
      <c r="F172" s="10">
        <f t="shared" si="53"/>
        <v>30.12136408126734</v>
      </c>
      <c r="G172" s="9">
        <f t="shared" si="54"/>
        <v>-8.751806628490447E-05</v>
      </c>
      <c r="H172" s="10">
        <f t="shared" si="55"/>
        <v>30.18204613870207</v>
      </c>
      <c r="I172" s="9">
        <f t="shared" si="56"/>
        <v>-8.751807201845242E-05</v>
      </c>
      <c r="J172" s="3">
        <f t="shared" si="57"/>
        <v>-0.7663616682659395</v>
      </c>
      <c r="K172" s="1">
        <f>0</f>
        <v>0</v>
      </c>
      <c r="L172" s="10">
        <f t="shared" si="58"/>
        <v>1.0787717968157682</v>
      </c>
      <c r="N172" s="9">
        <f t="shared" si="45"/>
        <v>-8.745254619359212E-05</v>
      </c>
      <c r="O172" s="9">
        <f t="shared" si="46"/>
        <v>-8.745254849253668E-05</v>
      </c>
      <c r="P172" s="9">
        <f t="shared" si="47"/>
        <v>-8.745255309042235E-05</v>
      </c>
      <c r="Q172" s="9">
        <f t="shared" si="48"/>
        <v>-1.005427525022997E-08</v>
      </c>
      <c r="S172" s="10">
        <f t="shared" si="64"/>
        <v>0.03879733024795958</v>
      </c>
      <c r="T172" s="10">
        <f t="shared" si="64"/>
        <v>0.03879733012420257</v>
      </c>
      <c r="U172" s="10">
        <f t="shared" si="64"/>
        <v>0.03879732975293175</v>
      </c>
      <c r="V172" s="10">
        <f t="shared" si="64"/>
        <v>0.038797329134147615</v>
      </c>
      <c r="W172" s="3">
        <f>0</f>
        <v>0</v>
      </c>
      <c r="Y172" s="3">
        <f t="shared" si="59"/>
        <v>-4446.9413116124615</v>
      </c>
      <c r="Z172" s="3">
        <f t="shared" si="60"/>
        <v>-4446.941369878824</v>
      </c>
      <c r="AA172" s="3">
        <f t="shared" si="61"/>
        <v>-4446.941544677779</v>
      </c>
      <c r="AB172" s="3">
        <f t="shared" si="62"/>
        <v>-4446.941836009086</v>
      </c>
      <c r="AC172" s="3">
        <f t="shared" si="63"/>
        <v>0</v>
      </c>
    </row>
    <row r="173" spans="1:29" ht="12.75">
      <c r="A173" s="10">
        <f t="shared" si="49"/>
        <v>1.0858225928733876</v>
      </c>
      <c r="B173" s="3">
        <f t="shared" si="44"/>
        <v>30</v>
      </c>
      <c r="C173" s="9">
        <f t="shared" si="50"/>
        <v>-8.738714383809974E-05</v>
      </c>
      <c r="D173" s="10">
        <f t="shared" si="51"/>
        <v>30.060682851123826</v>
      </c>
      <c r="E173" s="9">
        <f t="shared" si="52"/>
        <v>-8.738714499032794E-05</v>
      </c>
      <c r="F173" s="10">
        <f t="shared" si="53"/>
        <v>30.121365708966795</v>
      </c>
      <c r="G173" s="9">
        <f t="shared" si="54"/>
        <v>-8.73871484470117E-05</v>
      </c>
      <c r="H173" s="10">
        <f t="shared" si="55"/>
        <v>-0.7735099777327511</v>
      </c>
      <c r="I173" s="9">
        <f t="shared" si="56"/>
        <v>-2.015756899853382E-08</v>
      </c>
      <c r="J173" s="3">
        <f t="shared" si="57"/>
        <v>-0.7734803047627411</v>
      </c>
      <c r="K173" s="1">
        <f>0</f>
        <v>0</v>
      </c>
      <c r="L173" s="10">
        <f t="shared" si="58"/>
        <v>1.0858225928733876</v>
      </c>
      <c r="N173" s="9">
        <f t="shared" si="45"/>
        <v>-8.732185558740211E-05</v>
      </c>
      <c r="O173" s="9">
        <f t="shared" si="46"/>
        <v>-8.732185789736E-05</v>
      </c>
      <c r="P173" s="9">
        <f t="shared" si="47"/>
        <v>-3.030974675438221E-08</v>
      </c>
      <c r="Q173" s="9">
        <f t="shared" si="48"/>
        <v>-1.010325141944656E-08</v>
      </c>
      <c r="S173" s="10">
        <f t="shared" si="64"/>
        <v>0.03881145690093279</v>
      </c>
      <c r="T173" s="10">
        <f t="shared" si="64"/>
        <v>0.03881145677662412</v>
      </c>
      <c r="U173" s="10">
        <f t="shared" si="64"/>
        <v>0.038811456403698145</v>
      </c>
      <c r="V173" s="10">
        <f t="shared" si="64"/>
        <v>62.48533630802475</v>
      </c>
      <c r="W173" s="3">
        <f>0</f>
        <v>0</v>
      </c>
      <c r="Y173" s="3">
        <f t="shared" si="59"/>
        <v>-4440.289152862682</v>
      </c>
      <c r="Z173" s="3">
        <f t="shared" si="60"/>
        <v>-4440.289211409354</v>
      </c>
      <c r="AA173" s="3">
        <f t="shared" si="61"/>
        <v>-4440.289387049325</v>
      </c>
      <c r="AB173" s="3">
        <f t="shared" si="62"/>
        <v>-1.0242403063097656</v>
      </c>
      <c r="AC173" s="3">
        <f t="shared" si="63"/>
        <v>0</v>
      </c>
    </row>
    <row r="174" spans="1:29" ht="12.75">
      <c r="A174" s="10">
        <f t="shared" si="49"/>
        <v>1.092873388931007</v>
      </c>
      <c r="B174" s="3">
        <f t="shared" si="44"/>
        <v>30</v>
      </c>
      <c r="C174" s="9">
        <f t="shared" si="50"/>
        <v>-8.72566800932006E-05</v>
      </c>
      <c r="D174" s="10">
        <f t="shared" si="51"/>
        <v>30.060683668873</v>
      </c>
      <c r="E174" s="9">
        <f t="shared" si="52"/>
        <v>-8.725668125092554E-05</v>
      </c>
      <c r="F174" s="10">
        <f t="shared" si="53"/>
        <v>-0.7807522986408972</v>
      </c>
      <c r="G174" s="9">
        <f t="shared" si="54"/>
        <v>-4.051067429738008E-08</v>
      </c>
      <c r="H174" s="10">
        <f t="shared" si="55"/>
        <v>-0.7806632877219749</v>
      </c>
      <c r="I174" s="9">
        <f t="shared" si="56"/>
        <v>-2.025534467027118E-08</v>
      </c>
      <c r="J174" s="3">
        <f t="shared" si="57"/>
        <v>-0.780633617408442</v>
      </c>
      <c r="K174" s="1">
        <f>0</f>
        <v>0</v>
      </c>
      <c r="L174" s="10">
        <f t="shared" si="58"/>
        <v>1.092873388931007</v>
      </c>
      <c r="N174" s="9">
        <f t="shared" si="45"/>
        <v>-8.719161831748357E-05</v>
      </c>
      <c r="O174" s="9">
        <f t="shared" si="46"/>
        <v>-5.076021767671151E-08</v>
      </c>
      <c r="P174" s="9">
        <f t="shared" si="47"/>
        <v>-3.045614568439767E-08</v>
      </c>
      <c r="Q174" s="9">
        <f t="shared" si="48"/>
        <v>-1.0152051074525958E-08</v>
      </c>
      <c r="S174" s="10">
        <f t="shared" si="64"/>
        <v>0.03882552940720371</v>
      </c>
      <c r="T174" s="10">
        <f t="shared" si="64"/>
        <v>0.03882552928234942</v>
      </c>
      <c r="U174" s="10">
        <f t="shared" si="64"/>
        <v>31.091866523363656</v>
      </c>
      <c r="V174" s="10">
        <f t="shared" si="64"/>
        <v>62.18370995553822</v>
      </c>
      <c r="W174" s="3">
        <f>0</f>
        <v>0</v>
      </c>
      <c r="Y174" s="3">
        <f t="shared" si="59"/>
        <v>-4433.660068470237</v>
      </c>
      <c r="Z174" s="3">
        <f t="shared" si="60"/>
        <v>-4433.660127296207</v>
      </c>
      <c r="AA174" s="3">
        <f t="shared" si="61"/>
        <v>-2.0584161440390814</v>
      </c>
      <c r="AB174" s="3">
        <f t="shared" si="62"/>
        <v>-1.0292084542038493</v>
      </c>
      <c r="AC174" s="3">
        <f t="shared" si="63"/>
        <v>0</v>
      </c>
    </row>
    <row r="175" spans="1:29" ht="12.75">
      <c r="A175" s="10">
        <f t="shared" si="49"/>
        <v>1.0999241849886263</v>
      </c>
      <c r="B175" s="3">
        <f t="shared" si="44"/>
        <v>30</v>
      </c>
      <c r="C175" s="9">
        <f t="shared" si="50"/>
        <v>-8.712666890712758E-05</v>
      </c>
      <c r="D175" s="10">
        <f t="shared" si="51"/>
        <v>-0.7880884898980829</v>
      </c>
      <c r="E175" s="9">
        <f t="shared" si="52"/>
        <v>-6.105824320940858E-08</v>
      </c>
      <c r="F175" s="10">
        <f t="shared" si="53"/>
        <v>-0.7879401517840084</v>
      </c>
      <c r="G175" s="9">
        <f t="shared" si="54"/>
        <v>-4.070552066297037E-08</v>
      </c>
      <c r="H175" s="10">
        <f t="shared" si="55"/>
        <v>-0.7878511488719382</v>
      </c>
      <c r="I175" s="9">
        <f t="shared" si="56"/>
        <v>-2.035276788824331E-08</v>
      </c>
      <c r="J175" s="3">
        <f t="shared" si="57"/>
        <v>-0.7878214812273536</v>
      </c>
      <c r="K175" s="1">
        <f>0</f>
        <v>0</v>
      </c>
      <c r="L175" s="10">
        <f t="shared" si="58"/>
        <v>1.0999241849886263</v>
      </c>
      <c r="N175" s="9">
        <f t="shared" si="45"/>
        <v>-7.140461748160749E-08</v>
      </c>
      <c r="O175" s="9">
        <f t="shared" si="46"/>
        <v>-5.100333607462037E-08</v>
      </c>
      <c r="P175" s="9">
        <f t="shared" si="47"/>
        <v>-3.0602016794125877E-08</v>
      </c>
      <c r="Q175" s="9">
        <f t="shared" si="48"/>
        <v>-1.0200674789477338E-08</v>
      </c>
      <c r="S175" s="10">
        <f t="shared" si="64"/>
        <v>0.03883954758039013</v>
      </c>
      <c r="T175" s="10">
        <f t="shared" si="64"/>
        <v>20.628704853262352</v>
      </c>
      <c r="U175" s="10">
        <f t="shared" si="64"/>
        <v>30.943038131223542</v>
      </c>
      <c r="V175" s="10">
        <f t="shared" si="64"/>
        <v>61.88605328482987</v>
      </c>
      <c r="W175" s="3">
        <f>0</f>
        <v>0</v>
      </c>
      <c r="Y175" s="3">
        <f t="shared" si="59"/>
        <v>-4427.0539793601465</v>
      </c>
      <c r="Z175" s="3">
        <f t="shared" si="60"/>
        <v>-3.102473008133549</v>
      </c>
      <c r="AA175" s="3">
        <f t="shared" si="61"/>
        <v>-2.0683166187039608</v>
      </c>
      <c r="AB175" s="3">
        <f t="shared" si="62"/>
        <v>-1.0341586933236913</v>
      </c>
      <c r="AC175" s="3">
        <f t="shared" si="63"/>
        <v>0</v>
      </c>
    </row>
    <row r="176" spans="1:29" ht="12.75">
      <c r="A176" s="10">
        <f t="shared" si="49"/>
        <v>1.1069749810462457</v>
      </c>
      <c r="B176" s="3">
        <f t="shared" si="44"/>
        <v>30</v>
      </c>
      <c r="C176" s="9">
        <f t="shared" si="50"/>
        <v>8.68335103142801E-05</v>
      </c>
      <c r="D176" s="10">
        <f t="shared" si="51"/>
        <v>-0.7953107561873402</v>
      </c>
      <c r="E176" s="9">
        <f t="shared" si="52"/>
        <v>-6.13494586567164E-08</v>
      </c>
      <c r="F176" s="10">
        <f t="shared" si="53"/>
        <v>-0.7951624314808813</v>
      </c>
      <c r="G176" s="9">
        <f t="shared" si="54"/>
        <v>-4.089966441227177E-08</v>
      </c>
      <c r="H176" s="10">
        <f t="shared" si="55"/>
        <v>-0.7950734366133985</v>
      </c>
      <c r="I176" s="9">
        <f t="shared" si="56"/>
        <v>-2.0449839798577014E-08</v>
      </c>
      <c r="J176" s="3">
        <f t="shared" si="57"/>
        <v>-0.7950437716501974</v>
      </c>
      <c r="K176" s="1">
        <f>0</f>
        <v>0</v>
      </c>
      <c r="L176" s="10">
        <f t="shared" si="58"/>
        <v>1.1069749810462457</v>
      </c>
      <c r="N176" s="9">
        <f t="shared" si="45"/>
        <v>8.676851194216532E-05</v>
      </c>
      <c r="O176" s="9">
        <f t="shared" si="46"/>
        <v>-5.1245577631153275E-08</v>
      </c>
      <c r="P176" s="9">
        <f t="shared" si="47"/>
        <v>-3.0747361798732525E-08</v>
      </c>
      <c r="Q176" s="9">
        <f t="shared" si="48"/>
        <v>-1.0249123136425624E-08</v>
      </c>
      <c r="S176" s="10">
        <f t="shared" si="64"/>
        <v>0.03887113439459572</v>
      </c>
      <c r="T176" s="10">
        <f t="shared" si="64"/>
        <v>20.53078389938991</v>
      </c>
      <c r="U176" s="10">
        <f t="shared" si="64"/>
        <v>30.7961567931026</v>
      </c>
      <c r="V176" s="10">
        <f t="shared" si="64"/>
        <v>61.59229071873928</v>
      </c>
      <c r="W176" s="3">
        <f>0</f>
        <v>0</v>
      </c>
      <c r="Y176" s="3">
        <f t="shared" si="59"/>
        <v>4412.158093504204</v>
      </c>
      <c r="Z176" s="3">
        <f t="shared" si="60"/>
        <v>-3.117270159465359</v>
      </c>
      <c r="AA176" s="3">
        <f t="shared" si="61"/>
        <v>-2.078181392242231</v>
      </c>
      <c r="AB176" s="3">
        <f t="shared" si="62"/>
        <v>-1.0390910819059405</v>
      </c>
      <c r="AC176" s="3">
        <f t="shared" si="63"/>
        <v>0</v>
      </c>
    </row>
    <row r="177" spans="1:29" ht="12.75">
      <c r="A177" s="10">
        <f t="shared" si="49"/>
        <v>1.114025777103865</v>
      </c>
      <c r="B177" s="3">
        <f t="shared" si="44"/>
        <v>30</v>
      </c>
      <c r="C177" s="9">
        <f t="shared" si="50"/>
        <v>8.670362582590993E-05</v>
      </c>
      <c r="D177" s="10">
        <f t="shared" si="51"/>
        <v>29.93978844997815</v>
      </c>
      <c r="E177" s="9">
        <f t="shared" si="52"/>
        <v>8.670362706102149E-05</v>
      </c>
      <c r="F177" s="10">
        <f t="shared" si="53"/>
        <v>-0.8024190135672248</v>
      </c>
      <c r="G177" s="9">
        <f t="shared" si="54"/>
        <v>-4.109310782938923E-08</v>
      </c>
      <c r="H177" s="10">
        <f t="shared" si="55"/>
        <v>-0.8023300267817597</v>
      </c>
      <c r="I177" s="9">
        <f t="shared" si="56"/>
        <v>-2.0546561542438223E-08</v>
      </c>
      <c r="J177" s="3">
        <f t="shared" si="57"/>
        <v>-0.8023003645127705</v>
      </c>
      <c r="K177" s="1">
        <f>0</f>
        <v>0</v>
      </c>
      <c r="L177" s="10">
        <f t="shared" si="58"/>
        <v>1.114025777103865</v>
      </c>
      <c r="N177" s="9">
        <f t="shared" si="45"/>
        <v>8.663885300568679E-05</v>
      </c>
      <c r="O177" s="9">
        <f t="shared" si="46"/>
        <v>8.663885548160973E-05</v>
      </c>
      <c r="P177" s="9">
        <f t="shared" si="47"/>
        <v>-3.0892182408325806E-08</v>
      </c>
      <c r="Q177" s="9">
        <f t="shared" si="48"/>
        <v>-1.0297396684413102E-08</v>
      </c>
      <c r="S177" s="10">
        <f t="shared" si="64"/>
        <v>0.03888511810805644</v>
      </c>
      <c r="T177" s="10">
        <f t="shared" si="64"/>
        <v>0.038885117975115006</v>
      </c>
      <c r="U177" s="10">
        <f t="shared" si="64"/>
        <v>30.651185674615373</v>
      </c>
      <c r="V177" s="10">
        <f t="shared" si="64"/>
        <v>61.30234859122472</v>
      </c>
      <c r="W177" s="3">
        <f>0</f>
        <v>0</v>
      </c>
      <c r="Y177" s="3">
        <f t="shared" si="59"/>
        <v>4405.558442119514</v>
      </c>
      <c r="Z177" s="3">
        <f t="shared" si="60"/>
        <v>4405.55850487763</v>
      </c>
      <c r="AA177" s="3">
        <f t="shared" si="61"/>
        <v>-2.088010580713143</v>
      </c>
      <c r="AB177" s="3">
        <f t="shared" si="62"/>
        <v>-1.0440056779351752</v>
      </c>
      <c r="AC177" s="3">
        <f t="shared" si="63"/>
        <v>0</v>
      </c>
    </row>
    <row r="178" spans="1:29" ht="12.75">
      <c r="A178" s="10">
        <f t="shared" si="49"/>
        <v>1.1210765731614845</v>
      </c>
      <c r="B178" s="3">
        <f t="shared" si="44"/>
        <v>30</v>
      </c>
      <c r="C178" s="9">
        <f t="shared" si="50"/>
        <v>8.657419205178222E-05</v>
      </c>
      <c r="D178" s="10">
        <f t="shared" si="51"/>
        <v>29.939787573475623</v>
      </c>
      <c r="E178" s="9">
        <f t="shared" si="52"/>
        <v>8.657419329258868E-05</v>
      </c>
      <c r="F178" s="10">
        <f t="shared" si="53"/>
        <v>29.87957513988948</v>
      </c>
      <c r="G178" s="9">
        <f t="shared" si="54"/>
        <v>8.657419701500663E-05</v>
      </c>
      <c r="H178" s="10">
        <f t="shared" si="55"/>
        <v>-0.8096207956163749</v>
      </c>
      <c r="I178" s="9">
        <f t="shared" si="56"/>
        <v>-2.064293425781421E-08</v>
      </c>
      <c r="J178" s="3">
        <f t="shared" si="57"/>
        <v>-0.8095911360537648</v>
      </c>
      <c r="K178" s="1">
        <f>0</f>
        <v>0</v>
      </c>
      <c r="L178" s="10">
        <f t="shared" si="58"/>
        <v>1.1210765731614845</v>
      </c>
      <c r="N178" s="9">
        <f t="shared" si="45"/>
        <v>8.650964401073178E-05</v>
      </c>
      <c r="O178" s="9">
        <f t="shared" si="46"/>
        <v>8.650964649802342E-05</v>
      </c>
      <c r="P178" s="9">
        <f t="shared" si="47"/>
        <v>8.650965147260379E-05</v>
      </c>
      <c r="Q178" s="9">
        <f t="shared" si="48"/>
        <v>-1.0345496002384176E-08</v>
      </c>
      <c r="S178" s="10">
        <f t="shared" si="64"/>
        <v>0.03889904603707138</v>
      </c>
      <c r="T178" s="10">
        <f t="shared" si="64"/>
        <v>0.03889904590358853</v>
      </c>
      <c r="U178" s="10">
        <f t="shared" si="64"/>
        <v>0.03889904550314016</v>
      </c>
      <c r="V178" s="10">
        <f t="shared" si="64"/>
        <v>61.01615508215877</v>
      </c>
      <c r="W178" s="3">
        <f>0</f>
        <v>0</v>
      </c>
      <c r="Y178" s="3">
        <f t="shared" si="59"/>
        <v>4398.981692290751</v>
      </c>
      <c r="Z178" s="3">
        <f t="shared" si="60"/>
        <v>4398.9817553382345</v>
      </c>
      <c r="AA178" s="3">
        <f t="shared" si="61"/>
        <v>4398.981944480611</v>
      </c>
      <c r="AB178" s="3">
        <f t="shared" si="62"/>
        <v>-1.048902539234461</v>
      </c>
      <c r="AC178" s="3">
        <f t="shared" si="63"/>
        <v>0</v>
      </c>
    </row>
    <row r="179" spans="1:29" ht="12.75">
      <c r="A179" s="10">
        <f t="shared" si="49"/>
        <v>1.1281273692191038</v>
      </c>
      <c r="B179" s="3">
        <f t="shared" si="44"/>
        <v>30</v>
      </c>
      <c r="C179" s="9">
        <f t="shared" si="50"/>
        <v>8.644520744779357E-05</v>
      </c>
      <c r="D179" s="10">
        <f t="shared" si="51"/>
        <v>29.93978669294845</v>
      </c>
      <c r="E179" s="9">
        <f t="shared" si="52"/>
        <v>8.644520869427386E-05</v>
      </c>
      <c r="F179" s="10">
        <f t="shared" si="53"/>
        <v>29.87957337883617</v>
      </c>
      <c r="G179" s="9">
        <f t="shared" si="54"/>
        <v>8.644521243371323E-05</v>
      </c>
      <c r="H179" s="10">
        <f t="shared" si="55"/>
        <v>29.81936005060291</v>
      </c>
      <c r="I179" s="9">
        <f t="shared" si="56"/>
        <v>8.644521866610603E-05</v>
      </c>
      <c r="J179" s="3">
        <f t="shared" si="57"/>
        <v>-0.8169159629146958</v>
      </c>
      <c r="K179" s="1">
        <f>0</f>
        <v>0</v>
      </c>
      <c r="L179" s="10">
        <f t="shared" si="58"/>
        <v>1.1281273692191038</v>
      </c>
      <c r="N179" s="9">
        <f t="shared" si="45"/>
        <v>8.638088341584254E-05</v>
      </c>
      <c r="O179" s="9">
        <f t="shared" si="46"/>
        <v>8.638088591446078E-05</v>
      </c>
      <c r="P179" s="9">
        <f t="shared" si="47"/>
        <v>8.638089091169297E-05</v>
      </c>
      <c r="Q179" s="9">
        <f t="shared" si="48"/>
        <v>8.638089840753254E-05</v>
      </c>
      <c r="S179" s="10">
        <f t="shared" si="64"/>
        <v>0.03891291798872753</v>
      </c>
      <c r="T179" s="10">
        <f t="shared" si="64"/>
        <v>0.038912917854710155</v>
      </c>
      <c r="U179" s="10">
        <f t="shared" si="64"/>
        <v>0.0389129174526582</v>
      </c>
      <c r="V179" s="10">
        <f t="shared" si="64"/>
        <v>0.038912916782572304</v>
      </c>
      <c r="W179" s="3">
        <f>0</f>
        <v>0</v>
      </c>
      <c r="Y179" s="3">
        <f t="shared" si="59"/>
        <v>4392.427765559398</v>
      </c>
      <c r="Z179" s="3">
        <f t="shared" si="60"/>
        <v>4392.427828895178</v>
      </c>
      <c r="AA179" s="3">
        <f t="shared" si="61"/>
        <v>4392.428018902441</v>
      </c>
      <c r="AB179" s="3">
        <f t="shared" si="62"/>
        <v>4392.428335580902</v>
      </c>
      <c r="AC179" s="3">
        <f t="shared" si="63"/>
        <v>0</v>
      </c>
    </row>
    <row r="180" spans="1:29" ht="12.75">
      <c r="A180" s="2"/>
      <c r="B180" s="13"/>
      <c r="C180" s="15"/>
      <c r="D180" s="16"/>
      <c r="E180" s="15"/>
      <c r="F180" s="16"/>
      <c r="G180" s="15"/>
      <c r="H180" s="16"/>
      <c r="I180" s="15"/>
      <c r="J180" s="13"/>
      <c r="K180" s="2"/>
      <c r="L180" s="2"/>
      <c r="N180" s="15"/>
      <c r="O180" s="15"/>
      <c r="P180" s="15"/>
      <c r="Q180" s="15"/>
      <c r="S180" s="16"/>
      <c r="T180" s="16"/>
      <c r="U180" s="16"/>
      <c r="V180" s="16"/>
      <c r="W180" s="13"/>
      <c r="Y180" s="13"/>
      <c r="Z180" s="13"/>
      <c r="AA180" s="13"/>
      <c r="AB180" s="13"/>
      <c r="AC180" s="13"/>
    </row>
    <row r="181" spans="1:12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2.75">
      <c r="A184" s="2"/>
      <c r="B184" s="13"/>
      <c r="C184" s="13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2.75">
      <c r="A185" s="2"/>
      <c r="B185" s="13"/>
      <c r="C185" s="13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2.75">
      <c r="A186" s="1" t="s">
        <v>16</v>
      </c>
      <c r="B186" s="3" t="s">
        <v>62</v>
      </c>
      <c r="C186" s="3" t="s">
        <v>70</v>
      </c>
      <c r="D186" s="2" t="s">
        <v>16</v>
      </c>
      <c r="E186" s="2"/>
      <c r="F186" s="2"/>
      <c r="G186" s="2"/>
      <c r="H186" s="2"/>
      <c r="I186" s="2"/>
      <c r="J186" s="2"/>
      <c r="K186" s="2"/>
      <c r="L186" s="2"/>
    </row>
    <row r="187" spans="1:12" ht="12.75">
      <c r="A187" s="1">
        <v>0</v>
      </c>
      <c r="B187" s="3">
        <v>29.71</v>
      </c>
      <c r="C187" s="3">
        <v>29.720962250489748</v>
      </c>
      <c r="D187" s="2">
        <v>0</v>
      </c>
      <c r="E187" s="2"/>
      <c r="F187" s="2"/>
      <c r="G187" s="2"/>
      <c r="H187" s="2"/>
      <c r="I187" s="2"/>
      <c r="J187" s="2"/>
      <c r="K187" s="2"/>
      <c r="L187" s="2"/>
    </row>
    <row r="188" spans="1:12" ht="12.75">
      <c r="A188" s="10">
        <v>0.014101592115238818</v>
      </c>
      <c r="B188" s="3">
        <v>71.7</v>
      </c>
      <c r="C188" s="3">
        <v>70.04345155985425</v>
      </c>
      <c r="D188" s="16">
        <v>0.014101592115238818</v>
      </c>
      <c r="E188" s="2"/>
      <c r="F188" s="2"/>
      <c r="G188" s="2"/>
      <c r="H188" s="2"/>
      <c r="I188" s="2"/>
      <c r="J188" s="2"/>
      <c r="K188" s="2"/>
      <c r="L188" s="2"/>
    </row>
    <row r="189" spans="1:12" ht="12.75">
      <c r="A189" s="10">
        <v>0.028203184230477636</v>
      </c>
      <c r="B189" s="3">
        <v>71.3</v>
      </c>
      <c r="C189" s="3">
        <v>70.04387147451861</v>
      </c>
      <c r="D189" s="16">
        <v>0.028203184230477636</v>
      </c>
      <c r="E189" s="2"/>
      <c r="F189" s="2"/>
      <c r="G189" s="2"/>
      <c r="H189" s="2"/>
      <c r="I189" s="2"/>
      <c r="J189" s="2"/>
      <c r="K189" s="2"/>
      <c r="L189" s="2"/>
    </row>
    <row r="190" spans="1:12" ht="12.75">
      <c r="A190" s="10">
        <v>0.04230477634571646</v>
      </c>
      <c r="B190" s="3">
        <v>72</v>
      </c>
      <c r="C190" s="3">
        <v>70.04452903465179</v>
      </c>
      <c r="D190" s="16">
        <v>0.04230477634571646</v>
      </c>
      <c r="E190" s="2"/>
      <c r="F190" s="2"/>
      <c r="G190" s="2"/>
      <c r="H190" s="2"/>
      <c r="I190" s="2"/>
      <c r="J190" s="2"/>
      <c r="K190" s="2"/>
      <c r="L190" s="2"/>
    </row>
    <row r="191" spans="1:12" ht="12.75">
      <c r="A191" s="10">
        <v>0.05640636846095527</v>
      </c>
      <c r="B191" s="3">
        <v>36</v>
      </c>
      <c r="C191" s="3">
        <v>70.04542260047901</v>
      </c>
      <c r="D191" s="16">
        <v>0.05640636846095527</v>
      </c>
      <c r="E191" s="2"/>
      <c r="F191" s="2"/>
      <c r="G191" s="2"/>
      <c r="H191" s="2"/>
      <c r="I191" s="2"/>
      <c r="J191" s="2"/>
      <c r="K191" s="2"/>
      <c r="L191" s="2"/>
    </row>
    <row r="192" spans="1:12" ht="12.75">
      <c r="A192" s="10">
        <v>0.07050796057619409</v>
      </c>
      <c r="B192" s="3">
        <v>-3.7</v>
      </c>
      <c r="C192" s="3">
        <v>-9.49233682486069</v>
      </c>
      <c r="D192" s="16">
        <v>0.07050796057619409</v>
      </c>
      <c r="E192" s="2"/>
      <c r="F192" s="2"/>
      <c r="G192" s="2"/>
      <c r="H192" s="2"/>
      <c r="I192" s="2"/>
      <c r="J192" s="2"/>
      <c r="K192" s="2"/>
      <c r="L192" s="2"/>
    </row>
    <row r="193" spans="1:12" ht="12.75">
      <c r="A193" s="10">
        <v>0.0846095526914329</v>
      </c>
      <c r="B193" s="3">
        <v>-5.3</v>
      </c>
      <c r="C193" s="3">
        <v>-9.493697454362989</v>
      </c>
      <c r="D193" s="16">
        <v>0.0846095526914329</v>
      </c>
      <c r="E193" s="2"/>
      <c r="F193" s="2"/>
      <c r="G193" s="2"/>
      <c r="H193" s="2"/>
      <c r="I193" s="2"/>
      <c r="J193" s="2"/>
      <c r="K193" s="2"/>
      <c r="L193" s="2"/>
    </row>
    <row r="194" spans="1:12" ht="12.75">
      <c r="A194" s="10">
        <v>0.09871114480667172</v>
      </c>
      <c r="B194" s="3">
        <v>-6.4</v>
      </c>
      <c r="C194" s="3">
        <v>-9.495289222515638</v>
      </c>
      <c r="D194" s="16">
        <v>0.09871114480667172</v>
      </c>
      <c r="E194" s="2"/>
      <c r="F194" s="2"/>
      <c r="G194" s="2"/>
      <c r="H194" s="2"/>
      <c r="I194" s="2"/>
      <c r="J194" s="2"/>
      <c r="K194" s="2"/>
      <c r="L194" s="2"/>
    </row>
    <row r="195" spans="1:12" ht="12.75">
      <c r="A195" s="10">
        <v>0.11281273692191053</v>
      </c>
      <c r="B195" s="3">
        <v>-6</v>
      </c>
      <c r="C195" s="3">
        <v>-9.497110531601818</v>
      </c>
      <c r="D195" s="16">
        <v>0.11281273692191053</v>
      </c>
      <c r="E195" s="2"/>
      <c r="F195" s="2"/>
      <c r="G195" s="2"/>
      <c r="H195" s="2"/>
      <c r="I195" s="2"/>
      <c r="J195" s="2"/>
      <c r="K195" s="2"/>
      <c r="L195" s="2"/>
    </row>
    <row r="196" spans="1:12" ht="12.75">
      <c r="A196" s="10">
        <v>0.12691432903714936</v>
      </c>
      <c r="B196" s="3">
        <v>65.5</v>
      </c>
      <c r="C196" s="3">
        <v>68.94880697501377</v>
      </c>
      <c r="D196" s="16">
        <v>0.12691432903714936</v>
      </c>
      <c r="E196" s="2"/>
      <c r="F196" s="2"/>
      <c r="G196" s="2"/>
      <c r="H196" s="2"/>
      <c r="I196" s="2"/>
      <c r="J196" s="2"/>
      <c r="K196" s="2"/>
      <c r="L196" s="2"/>
    </row>
    <row r="197" spans="1:12" ht="12.75">
      <c r="A197" s="10">
        <v>0.14101592115238817</v>
      </c>
      <c r="B197" s="3">
        <v>69.1</v>
      </c>
      <c r="C197" s="3">
        <v>68.95108238532214</v>
      </c>
      <c r="D197" s="16">
        <v>0.14101592115238817</v>
      </c>
      <c r="E197" s="2"/>
      <c r="F197" s="2"/>
      <c r="G197" s="2"/>
      <c r="H197" s="2"/>
      <c r="I197" s="2"/>
      <c r="J197" s="2"/>
      <c r="K197" s="2"/>
      <c r="L197" s="2"/>
    </row>
    <row r="198" spans="1:12" ht="12.75">
      <c r="A198" s="10">
        <v>0.155117513267627</v>
      </c>
      <c r="B198" s="3">
        <v>68.8</v>
      </c>
      <c r="C198" s="3">
        <v>68.95358258365538</v>
      </c>
      <c r="D198" s="16">
        <v>0.155117513267627</v>
      </c>
      <c r="E198" s="2"/>
      <c r="F198" s="2"/>
      <c r="G198" s="2"/>
      <c r="H198" s="2"/>
      <c r="I198" s="2"/>
      <c r="J198" s="2"/>
      <c r="K198" s="2"/>
      <c r="L198" s="2"/>
    </row>
    <row r="199" spans="1:12" ht="12.75">
      <c r="A199" s="10">
        <v>0.1692191053828658</v>
      </c>
      <c r="B199" s="3">
        <v>68</v>
      </c>
      <c r="C199" s="3">
        <v>68.95630601335571</v>
      </c>
      <c r="D199" s="16">
        <v>0.1692191053828658</v>
      </c>
      <c r="E199" s="2"/>
      <c r="F199" s="2"/>
      <c r="G199" s="2"/>
      <c r="H199" s="2"/>
      <c r="I199" s="2"/>
      <c r="J199" s="2"/>
      <c r="K199" s="2"/>
      <c r="L199" s="2"/>
    </row>
    <row r="200" spans="1:12" ht="12.75">
      <c r="A200" s="10">
        <v>0.18332069749810462</v>
      </c>
      <c r="B200" s="3">
        <v>-0.1999999999999993</v>
      </c>
      <c r="C200" s="3">
        <v>-8.412757621856768</v>
      </c>
      <c r="D200" s="16">
        <v>0.18332069749810462</v>
      </c>
      <c r="E200" s="2"/>
      <c r="F200" s="2"/>
      <c r="G200" s="2"/>
      <c r="H200" s="2"/>
      <c r="I200" s="2"/>
      <c r="J200" s="2"/>
      <c r="K200" s="2"/>
      <c r="L200" s="2"/>
    </row>
    <row r="201" spans="1:12" ht="12.75">
      <c r="A201" s="10">
        <v>0.19742228961334343</v>
      </c>
      <c r="B201" s="3">
        <v>-3.1</v>
      </c>
      <c r="C201" s="3">
        <v>-8.41592241406405</v>
      </c>
      <c r="D201" s="16">
        <v>0.19742228961334343</v>
      </c>
      <c r="E201" s="2"/>
      <c r="F201" s="2"/>
      <c r="G201" s="2"/>
      <c r="H201" s="2"/>
      <c r="I201" s="2"/>
      <c r="J201" s="2"/>
      <c r="K201" s="2"/>
      <c r="L201" s="2"/>
    </row>
    <row r="202" spans="1:12" ht="12.75">
      <c r="A202" s="10">
        <v>0.21152388172858225</v>
      </c>
      <c r="B202" s="3">
        <v>-4.2</v>
      </c>
      <c r="C202" s="3">
        <v>-8.41930579649435</v>
      </c>
      <c r="D202" s="16">
        <v>0.21152388172858225</v>
      </c>
      <c r="E202" s="2"/>
      <c r="F202" s="2"/>
      <c r="G202" s="2"/>
      <c r="H202" s="2"/>
      <c r="I202" s="2"/>
      <c r="J202" s="2"/>
      <c r="K202" s="2"/>
      <c r="L202" s="2"/>
    </row>
    <row r="203" spans="1:12" ht="12.75">
      <c r="A203" s="10">
        <v>0.22562547384382106</v>
      </c>
      <c r="B203" s="3">
        <v>-3.7</v>
      </c>
      <c r="C203" s="3">
        <v>-8.422906252572545</v>
      </c>
      <c r="D203" s="16">
        <v>0.22562547384382106</v>
      </c>
      <c r="E203" s="2"/>
      <c r="F203" s="2"/>
      <c r="G203" s="2"/>
      <c r="H203" s="2"/>
      <c r="I203" s="2"/>
      <c r="J203" s="2"/>
      <c r="K203" s="2"/>
      <c r="L203" s="2"/>
    </row>
    <row r="204" spans="1:12" ht="12.75">
      <c r="A204" s="10">
        <v>0.23972706595905988</v>
      </c>
      <c r="B204" s="3">
        <v>58</v>
      </c>
      <c r="C204" s="3">
        <v>67.88408581358787</v>
      </c>
      <c r="D204" s="16">
        <v>0.23972706595905988</v>
      </c>
      <c r="E204" s="2"/>
      <c r="F204" s="2"/>
      <c r="G204" s="2"/>
      <c r="H204" s="2"/>
      <c r="I204" s="2"/>
      <c r="J204" s="2"/>
      <c r="K204" s="2"/>
      <c r="L204" s="2"/>
    </row>
    <row r="205" spans="1:12" ht="12.75">
      <c r="A205" s="10">
        <v>0.2538286580742987</v>
      </c>
      <c r="B205" s="3">
        <v>66</v>
      </c>
      <c r="C205" s="3">
        <v>67.88811511410158</v>
      </c>
      <c r="D205" s="16">
        <v>0.2538286580742987</v>
      </c>
      <c r="E205" s="2"/>
      <c r="F205" s="2"/>
      <c r="G205" s="2"/>
      <c r="H205" s="2"/>
      <c r="I205" s="2"/>
      <c r="J205" s="2"/>
      <c r="K205" s="2"/>
      <c r="L205" s="2"/>
    </row>
    <row r="206" spans="1:12" ht="12.75">
      <c r="A206" s="10">
        <v>0.26793025018953753</v>
      </c>
      <c r="B206" s="3">
        <v>66.6</v>
      </c>
      <c r="C206" s="3">
        <v>67.89235695655827</v>
      </c>
      <c r="D206" s="16">
        <v>0.26793025018953753</v>
      </c>
      <c r="E206" s="2"/>
      <c r="F206" s="2"/>
      <c r="G206" s="2"/>
      <c r="H206" s="2"/>
      <c r="I206" s="2"/>
      <c r="J206" s="2"/>
      <c r="K206" s="2"/>
      <c r="L206" s="2"/>
    </row>
    <row r="207" spans="1:12" ht="12.75">
      <c r="A207" s="10">
        <v>0.28203184230477635</v>
      </c>
      <c r="B207" s="3">
        <v>66.4</v>
      </c>
      <c r="C207" s="3">
        <v>67.89680986351058</v>
      </c>
      <c r="D207" s="16">
        <v>0.28203184230477635</v>
      </c>
      <c r="E207" s="2"/>
      <c r="F207" s="2"/>
      <c r="G207" s="2"/>
      <c r="H207" s="2"/>
      <c r="I207" s="2"/>
      <c r="J207" s="2"/>
      <c r="K207" s="2"/>
      <c r="L207" s="2"/>
    </row>
    <row r="208" spans="1:12" ht="12.75">
      <c r="A208" s="10">
        <v>0.29613343442001516</v>
      </c>
      <c r="B208" s="3">
        <v>7</v>
      </c>
      <c r="C208" s="3">
        <v>-7.362690015288215</v>
      </c>
      <c r="D208" s="16">
        <v>0.29613343442001516</v>
      </c>
      <c r="E208" s="2"/>
      <c r="F208" s="2"/>
      <c r="G208" s="2"/>
      <c r="H208" s="2"/>
      <c r="I208" s="2"/>
      <c r="J208" s="2"/>
      <c r="K208" s="2"/>
      <c r="L208" s="2"/>
    </row>
    <row r="209" spans="1:12" ht="12.75">
      <c r="A209" s="10">
        <v>0.310235026535254</v>
      </c>
      <c r="B209" s="3">
        <v>2.3</v>
      </c>
      <c r="C209" s="3">
        <v>-7.367559466189199</v>
      </c>
      <c r="D209" s="16">
        <v>0.310235026535254</v>
      </c>
      <c r="E209" s="2"/>
      <c r="F209" s="2"/>
      <c r="G209" s="2"/>
      <c r="H209" s="2"/>
      <c r="I209" s="2"/>
      <c r="J209" s="2"/>
      <c r="K209" s="2"/>
      <c r="L209" s="2"/>
    </row>
    <row r="210" spans="1:12" ht="12.75">
      <c r="A210" s="10">
        <v>0.3243366186504928</v>
      </c>
      <c r="B210" s="3">
        <v>-1.3</v>
      </c>
      <c r="C210" s="3">
        <v>-7.372635557039082</v>
      </c>
      <c r="D210" s="16">
        <v>0.3243366186504928</v>
      </c>
      <c r="E210" s="2"/>
      <c r="F210" s="2"/>
      <c r="G210" s="2"/>
      <c r="H210" s="2"/>
      <c r="I210" s="2"/>
      <c r="J210" s="2"/>
      <c r="K210" s="2"/>
      <c r="L210" s="2"/>
    </row>
    <row r="211" spans="1:12" ht="12.75">
      <c r="A211" s="10">
        <v>0.3384382107657316</v>
      </c>
      <c r="B211" s="3">
        <v>0.5</v>
      </c>
      <c r="C211" s="3">
        <v>-7.377916848584569</v>
      </c>
      <c r="D211" s="16">
        <v>0.3384382107657316</v>
      </c>
      <c r="E211" s="2"/>
      <c r="F211" s="2"/>
      <c r="G211" s="2"/>
      <c r="H211" s="2"/>
      <c r="I211" s="2"/>
      <c r="J211" s="2"/>
      <c r="K211" s="2"/>
      <c r="L211" s="2"/>
    </row>
    <row r="212" spans="1:12" ht="12.75">
      <c r="A212" s="10">
        <v>0.3525398028809704</v>
      </c>
      <c r="B212" s="3">
        <v>43.8</v>
      </c>
      <c r="C212" s="3">
        <v>66.84847008942202</v>
      </c>
      <c r="D212" s="16">
        <v>0.3525398028809704</v>
      </c>
      <c r="E212" s="2"/>
      <c r="F212" s="2"/>
      <c r="G212" s="2"/>
      <c r="H212" s="2"/>
      <c r="I212" s="2"/>
      <c r="J212" s="2"/>
      <c r="K212" s="2"/>
      <c r="L212" s="2"/>
    </row>
    <row r="213" spans="1:12" ht="12.75">
      <c r="A213" s="10">
        <v>0.36664139499620924</v>
      </c>
      <c r="B213" s="3">
        <v>63</v>
      </c>
      <c r="C213" s="3">
        <v>66.85415583898886</v>
      </c>
      <c r="D213" s="16">
        <v>0.36664139499620924</v>
      </c>
      <c r="E213" s="2"/>
      <c r="F213" s="2"/>
      <c r="G213" s="2"/>
      <c r="H213" s="2"/>
      <c r="I213" s="2"/>
      <c r="J213" s="2"/>
      <c r="K213" s="2"/>
      <c r="L213" s="2"/>
    </row>
    <row r="214" spans="1:12" ht="12.75">
      <c r="A214" s="10">
        <v>0.38074298711144805</v>
      </c>
      <c r="B214" s="3">
        <v>64.8</v>
      </c>
      <c r="C214" s="3">
        <v>66.86004246962543</v>
      </c>
      <c r="D214" s="16">
        <v>0.38074298711144805</v>
      </c>
      <c r="E214" s="2"/>
      <c r="F214" s="2"/>
      <c r="G214" s="2"/>
      <c r="H214" s="2"/>
      <c r="I214" s="2"/>
      <c r="J214" s="2"/>
      <c r="K214" s="2"/>
      <c r="L214" s="2"/>
    </row>
    <row r="215" spans="1:12" ht="12.75">
      <c r="A215" s="10">
        <v>0.39484457922668686</v>
      </c>
      <c r="B215" s="3">
        <v>64</v>
      </c>
      <c r="C215" s="3">
        <v>66.86612857935951</v>
      </c>
      <c r="D215" s="16">
        <v>0.39484457922668686</v>
      </c>
      <c r="E215" s="2"/>
      <c r="F215" s="2"/>
      <c r="G215" s="2"/>
      <c r="H215" s="2"/>
      <c r="I215" s="2"/>
      <c r="J215" s="2"/>
      <c r="K215" s="2"/>
      <c r="L215" s="2"/>
    </row>
    <row r="216" spans="1:12" ht="12.75">
      <c r="A216" s="10">
        <v>0.4089461713419257</v>
      </c>
      <c r="B216" s="3">
        <v>53.2</v>
      </c>
      <c r="C216" s="3">
        <v>-6.341327276605086</v>
      </c>
      <c r="D216" s="16">
        <v>0.4089461713419257</v>
      </c>
      <c r="E216" s="2"/>
      <c r="F216" s="2"/>
      <c r="G216" s="2"/>
      <c r="H216" s="2"/>
      <c r="I216" s="2"/>
      <c r="J216" s="2"/>
      <c r="K216" s="2"/>
      <c r="L216" s="2"/>
    </row>
    <row r="217" spans="1:12" ht="12.75">
      <c r="A217" s="10">
        <v>0.4230477634571645</v>
      </c>
      <c r="B217" s="3">
        <v>2.3</v>
      </c>
      <c r="C217" s="3">
        <v>-6.347805970001665</v>
      </c>
      <c r="D217" s="16">
        <v>0.4230477634571645</v>
      </c>
      <c r="E217" s="2"/>
      <c r="F217" s="2"/>
      <c r="G217" s="2"/>
      <c r="H217" s="2"/>
      <c r="I217" s="2"/>
      <c r="J217" s="2"/>
      <c r="K217" s="2"/>
      <c r="L217" s="2"/>
    </row>
    <row r="218" spans="1:12" ht="12.75">
      <c r="A218" s="10">
        <v>0.4371493555724033</v>
      </c>
      <c r="B218" s="3">
        <v>-0.6</v>
      </c>
      <c r="C218" s="3">
        <v>-6.354479925596123</v>
      </c>
      <c r="D218" s="16">
        <v>0.4371493555724033</v>
      </c>
      <c r="E218" s="2"/>
      <c r="F218" s="2"/>
      <c r="G218" s="2"/>
      <c r="H218" s="2"/>
      <c r="I218" s="2"/>
      <c r="J218" s="2"/>
      <c r="K218" s="2"/>
      <c r="L218" s="2"/>
    </row>
    <row r="219" spans="1:12" ht="12.75">
      <c r="A219" s="10">
        <v>0.4512509476876421</v>
      </c>
      <c r="B219" s="3">
        <v>0.7000000000000011</v>
      </c>
      <c r="C219" s="3">
        <v>-6.361347777804782</v>
      </c>
      <c r="D219" s="16">
        <v>0.4512509476876421</v>
      </c>
      <c r="E219" s="2"/>
      <c r="F219" s="2"/>
      <c r="G219" s="2"/>
      <c r="H219" s="2"/>
      <c r="I219" s="2"/>
      <c r="J219" s="2"/>
      <c r="K219" s="2"/>
      <c r="L219" s="2"/>
    </row>
    <row r="220" spans="1:12" ht="12.75">
      <c r="A220" s="10">
        <v>0.46535253980288094</v>
      </c>
      <c r="B220" s="3">
        <v>54</v>
      </c>
      <c r="C220" s="3">
        <v>65.84116417663816</v>
      </c>
      <c r="D220" s="16">
        <v>0.46535253980288094</v>
      </c>
      <c r="E220" s="2"/>
      <c r="F220" s="2"/>
      <c r="G220" s="2"/>
      <c r="H220" s="2"/>
      <c r="I220" s="2"/>
      <c r="J220" s="2"/>
      <c r="K220" s="2"/>
      <c r="L220" s="2"/>
    </row>
    <row r="221" spans="1:12" ht="12.75">
      <c r="A221" s="10">
        <v>0.47945413191811975</v>
      </c>
      <c r="B221" s="3">
        <v>58.3</v>
      </c>
      <c r="C221" s="3">
        <v>65.84841294676141</v>
      </c>
      <c r="D221" s="16">
        <v>0.47945413191811975</v>
      </c>
      <c r="E221" s="2"/>
      <c r="F221" s="2"/>
      <c r="G221" s="2"/>
      <c r="H221" s="2"/>
      <c r="I221" s="2"/>
      <c r="J221" s="2"/>
      <c r="K221" s="2"/>
      <c r="L221" s="2"/>
    </row>
    <row r="222" spans="1:12" ht="12.75">
      <c r="A222" s="10">
        <v>0.49355572403335857</v>
      </c>
      <c r="B222" s="3">
        <v>62</v>
      </c>
      <c r="C222" s="3">
        <v>65.85585149717284</v>
      </c>
      <c r="D222" s="16">
        <v>0.49355572403335857</v>
      </c>
      <c r="E222" s="2"/>
      <c r="F222" s="2"/>
      <c r="G222" s="2"/>
      <c r="H222" s="2"/>
      <c r="I222" s="2"/>
      <c r="J222" s="2"/>
      <c r="K222" s="2"/>
      <c r="L222" s="2"/>
    </row>
    <row r="223" spans="1:12" ht="12.75">
      <c r="A223" s="10">
        <v>0.5076573161485974</v>
      </c>
      <c r="B223" s="3">
        <v>62.8</v>
      </c>
      <c r="C223" s="3">
        <v>65.86347849780464</v>
      </c>
      <c r="D223" s="16">
        <v>0.5076573161485974</v>
      </c>
      <c r="E223" s="2"/>
      <c r="F223" s="2"/>
      <c r="G223" s="2"/>
      <c r="H223" s="2"/>
      <c r="I223" s="2"/>
      <c r="J223" s="2"/>
      <c r="K223" s="2"/>
      <c r="L223" s="2"/>
    </row>
    <row r="224" spans="1:12" ht="12.75">
      <c r="A224" s="10">
        <v>0.5217589082638363</v>
      </c>
      <c r="B224" s="3">
        <v>24.4</v>
      </c>
      <c r="C224" s="3">
        <v>-5.347884729801088</v>
      </c>
      <c r="D224" s="16">
        <v>0.5217589082638363</v>
      </c>
      <c r="E224" s="2"/>
      <c r="F224" s="2"/>
      <c r="G224" s="2"/>
      <c r="H224" s="2"/>
      <c r="I224" s="2"/>
      <c r="J224" s="2"/>
      <c r="K224" s="2"/>
      <c r="L224" s="2"/>
    </row>
    <row r="225" spans="1:12" ht="12.75">
      <c r="A225" s="10">
        <v>0.5358605003790752</v>
      </c>
      <c r="B225" s="3">
        <v>8.5</v>
      </c>
      <c r="C225" s="3">
        <v>-5.3558811882865704</v>
      </c>
      <c r="D225" s="16">
        <v>0.5358605003790752</v>
      </c>
      <c r="E225" s="2"/>
      <c r="F225" s="2"/>
      <c r="G225" s="2"/>
      <c r="H225" s="2"/>
      <c r="I225" s="2"/>
      <c r="J225" s="2"/>
      <c r="K225" s="2"/>
      <c r="L225" s="2"/>
    </row>
    <row r="226" spans="1:12" ht="12.75">
      <c r="A226" s="10">
        <v>0.549962092494314</v>
      </c>
      <c r="B226" s="3">
        <v>2.7</v>
      </c>
      <c r="C226" s="3">
        <v>-5.364062079128659</v>
      </c>
      <c r="D226" s="16">
        <v>0.549962092494314</v>
      </c>
      <c r="E226" s="2"/>
      <c r="F226" s="2"/>
      <c r="G226" s="2"/>
      <c r="H226" s="2"/>
      <c r="I226" s="2"/>
      <c r="J226" s="2"/>
      <c r="K226" s="2"/>
      <c r="L226" s="2"/>
    </row>
    <row r="227" spans="1:12" ht="12.75">
      <c r="A227" s="10">
        <v>0.5640636846095529</v>
      </c>
      <c r="B227" s="3">
        <v>2.7</v>
      </c>
      <c r="C227" s="3">
        <v>-5.372426106922107</v>
      </c>
      <c r="D227" s="16">
        <v>0.5640636846095529</v>
      </c>
      <c r="E227" s="2"/>
      <c r="F227" s="2"/>
      <c r="G227" s="2"/>
      <c r="H227" s="2"/>
      <c r="I227" s="2"/>
      <c r="J227" s="2"/>
      <c r="K227" s="2"/>
      <c r="L227" s="2"/>
    </row>
    <row r="228" spans="1:12" ht="12.75">
      <c r="A228" s="10">
        <v>0.5781652767247918</v>
      </c>
      <c r="B228" s="3">
        <v>34.4</v>
      </c>
      <c r="C228" s="3">
        <v>64.8613941984045</v>
      </c>
      <c r="D228" s="16">
        <v>0.5781652767247918</v>
      </c>
      <c r="E228" s="2"/>
      <c r="F228" s="2"/>
      <c r="G228" s="2"/>
      <c r="H228" s="2"/>
      <c r="I228" s="2"/>
      <c r="J228" s="2"/>
      <c r="K228" s="2"/>
      <c r="L228" s="2"/>
    </row>
    <row r="229" spans="1:12" ht="12.75">
      <c r="A229" s="10">
        <v>0.5922668688400307</v>
      </c>
      <c r="B229" s="3">
        <v>52.3</v>
      </c>
      <c r="C229" s="3">
        <v>64.87011642678702</v>
      </c>
      <c r="D229" s="16">
        <v>0.5922668688400307</v>
      </c>
      <c r="E229" s="2"/>
      <c r="F229" s="2"/>
      <c r="G229" s="2"/>
      <c r="H229" s="2"/>
      <c r="I229" s="2"/>
      <c r="J229" s="2"/>
      <c r="K229" s="2"/>
      <c r="L229" s="2"/>
    </row>
    <row r="230" spans="1:12" ht="12.75">
      <c r="A230" s="10">
        <v>0.6063684609552695</v>
      </c>
      <c r="B230" s="3">
        <v>61.7</v>
      </c>
      <c r="C230" s="3">
        <v>64.87901787064868</v>
      </c>
      <c r="D230" s="16">
        <v>0.6063684609552695</v>
      </c>
      <c r="E230" s="2"/>
      <c r="F230" s="2"/>
      <c r="G230" s="2"/>
      <c r="H230" s="2"/>
      <c r="I230" s="2"/>
      <c r="J230" s="2"/>
      <c r="K230" s="2"/>
      <c r="L230" s="2"/>
    </row>
    <row r="231" spans="1:12" ht="12.75">
      <c r="A231" s="10">
        <v>0.6204700530705084</v>
      </c>
      <c r="B231" s="3">
        <v>62.4</v>
      </c>
      <c r="C231" s="3">
        <v>64.88809726841261</v>
      </c>
      <c r="D231" s="16">
        <v>0.6204700530705084</v>
      </c>
      <c r="E231" s="2"/>
      <c r="F231" s="2"/>
      <c r="G231" s="2"/>
      <c r="H231" s="2"/>
      <c r="I231" s="2"/>
      <c r="J231" s="2"/>
      <c r="K231" s="2"/>
      <c r="L231" s="2"/>
    </row>
    <row r="232" spans="1:12" ht="12.75">
      <c r="A232" s="10">
        <v>0.6345716451857473</v>
      </c>
      <c r="B232" s="3">
        <v>56.6</v>
      </c>
      <c r="C232" s="3">
        <v>-4.38159914859538</v>
      </c>
      <c r="D232" s="16">
        <v>0.6345716451857473</v>
      </c>
      <c r="E232" s="2"/>
      <c r="F232" s="2"/>
      <c r="G232" s="2"/>
      <c r="H232" s="2"/>
      <c r="I232" s="2"/>
      <c r="J232" s="2"/>
      <c r="K232" s="2"/>
      <c r="L232" s="2"/>
    </row>
    <row r="233" spans="1:12" ht="12.75">
      <c r="A233" s="10">
        <v>0.6486732373009861</v>
      </c>
      <c r="B233" s="3">
        <v>16.8</v>
      </c>
      <c r="C233" s="3">
        <v>-4.391025689622222</v>
      </c>
      <c r="D233" s="16">
        <v>0.6486732373009861</v>
      </c>
      <c r="E233" s="2"/>
      <c r="F233" s="2"/>
      <c r="G233" s="2"/>
      <c r="H233" s="2"/>
      <c r="I233" s="2"/>
      <c r="J233" s="2"/>
      <c r="K233" s="2"/>
      <c r="L233" s="2"/>
    </row>
    <row r="234" spans="1:12" ht="12.75">
      <c r="A234" s="10">
        <v>0.662774829416225</v>
      </c>
      <c r="B234" s="3">
        <v>3.2</v>
      </c>
      <c r="C234" s="3">
        <v>-4.4006263574395685</v>
      </c>
      <c r="D234" s="16">
        <v>0.662774829416225</v>
      </c>
      <c r="E234" s="2"/>
      <c r="F234" s="2"/>
      <c r="G234" s="2"/>
      <c r="H234" s="2"/>
      <c r="I234" s="2"/>
      <c r="J234" s="2"/>
      <c r="K234" s="2"/>
      <c r="L234" s="2"/>
    </row>
    <row r="235" spans="1:12" ht="12.75">
      <c r="A235" s="10">
        <v>0.6768764215314639</v>
      </c>
      <c r="B235" s="3">
        <v>3.6</v>
      </c>
      <c r="C235" s="3">
        <v>-4.4103999234835305</v>
      </c>
      <c r="D235" s="16">
        <v>0.6768764215314639</v>
      </c>
      <c r="E235" s="2"/>
      <c r="F235" s="2"/>
      <c r="G235" s="2"/>
      <c r="H235" s="2"/>
      <c r="I235" s="2"/>
      <c r="J235" s="2"/>
      <c r="K235" s="2"/>
      <c r="L235" s="2"/>
    </row>
    <row r="236" spans="1:12" ht="12.75">
      <c r="A236" s="10">
        <v>0.6909780136467027</v>
      </c>
      <c r="B236" s="3">
        <v>7.9</v>
      </c>
      <c r="C236" s="3">
        <v>63.90840743241314</v>
      </c>
      <c r="D236" s="16">
        <v>0.6909780136467027</v>
      </c>
      <c r="E236" s="2"/>
      <c r="F236" s="2"/>
      <c r="G236" s="2"/>
      <c r="H236" s="2"/>
      <c r="I236" s="2"/>
      <c r="J236" s="2"/>
      <c r="K236" s="2"/>
      <c r="L236" s="2"/>
    </row>
    <row r="237" spans="1:12" ht="12.75">
      <c r="A237" s="10">
        <v>0.7050796057619416</v>
      </c>
      <c r="B237" s="3">
        <v>35.1</v>
      </c>
      <c r="C237" s="3">
        <v>63.918517281507114</v>
      </c>
      <c r="D237" s="16">
        <v>0.7050796057619416</v>
      </c>
      <c r="E237" s="2"/>
      <c r="F237" s="2"/>
      <c r="G237" s="2"/>
      <c r="H237" s="2"/>
      <c r="I237" s="2"/>
      <c r="J237" s="2"/>
      <c r="K237" s="2"/>
      <c r="L237" s="2"/>
    </row>
    <row r="238" spans="1:12" ht="12.75">
      <c r="A238" s="10">
        <v>0.7191811978771805</v>
      </c>
      <c r="B238" s="3">
        <v>56.6</v>
      </c>
      <c r="C238" s="3">
        <v>63.92879629408448</v>
      </c>
      <c r="D238" s="16">
        <v>0.7191811978771805</v>
      </c>
      <c r="E238" s="2"/>
      <c r="F238" s="2"/>
      <c r="G238" s="2"/>
      <c r="H238" s="2"/>
      <c r="I238" s="2"/>
      <c r="J238" s="2"/>
      <c r="K238" s="2"/>
      <c r="L238" s="2"/>
    </row>
    <row r="239" spans="1:12" ht="12.75">
      <c r="A239" s="10">
        <v>0.7332827899924194</v>
      </c>
      <c r="B239" s="3">
        <v>60</v>
      </c>
      <c r="C239" s="3">
        <v>63.93924327379708</v>
      </c>
      <c r="D239" s="16">
        <v>0.7332827899924194</v>
      </c>
      <c r="E239" s="2"/>
      <c r="F239" s="2"/>
      <c r="G239" s="2"/>
      <c r="H239" s="2"/>
      <c r="I239" s="2"/>
      <c r="J239" s="2"/>
      <c r="K239" s="2"/>
      <c r="L239" s="2"/>
    </row>
    <row r="240" spans="1:12" ht="12.75">
      <c r="A240" s="10">
        <v>0.7473843821076582</v>
      </c>
      <c r="B240" s="3">
        <v>58.8</v>
      </c>
      <c r="C240" s="3">
        <v>-3.4417281700923867</v>
      </c>
      <c r="D240" s="16">
        <v>0.7473843821076582</v>
      </c>
      <c r="E240" s="2"/>
      <c r="F240" s="2"/>
      <c r="G240" s="2"/>
      <c r="H240" s="2"/>
      <c r="I240" s="2"/>
      <c r="J240" s="2"/>
      <c r="K240" s="2"/>
      <c r="L240" s="2"/>
    </row>
    <row r="241" spans="1:12" ht="12.75">
      <c r="A241" s="10">
        <v>0.7614859742228971</v>
      </c>
      <c r="B241" s="3">
        <v>33.3</v>
      </c>
      <c r="C241" s="3">
        <v>-3.45250076696262</v>
      </c>
      <c r="D241" s="16">
        <v>0.7614859742228971</v>
      </c>
      <c r="E241" s="2"/>
      <c r="F241" s="2"/>
      <c r="G241" s="2"/>
      <c r="H241" s="2"/>
      <c r="I241" s="2"/>
      <c r="J241" s="2"/>
      <c r="K241" s="2"/>
      <c r="L241" s="2"/>
    </row>
    <row r="242" spans="1:12" ht="12.75">
      <c r="A242" s="10">
        <v>0.775587566338136</v>
      </c>
      <c r="B242" s="3">
        <v>7.4</v>
      </c>
      <c r="C242" s="3">
        <v>-3.4634376866398777</v>
      </c>
      <c r="D242" s="16">
        <v>0.775587566338136</v>
      </c>
      <c r="E242" s="2"/>
      <c r="F242" s="2"/>
      <c r="G242" s="2"/>
      <c r="H242" s="2"/>
      <c r="I242" s="2"/>
      <c r="J242" s="2"/>
      <c r="K242" s="2"/>
      <c r="L242" s="2"/>
    </row>
    <row r="243" spans="1:12" ht="12.75">
      <c r="A243" s="10">
        <v>0.7896891584533748</v>
      </c>
      <c r="B243" s="3">
        <v>5.4</v>
      </c>
      <c r="C243" s="3">
        <v>-3.474537764212372</v>
      </c>
      <c r="D243" s="16">
        <v>0.7896891584533748</v>
      </c>
      <c r="E243" s="2"/>
      <c r="F243" s="2"/>
      <c r="G243" s="2"/>
      <c r="H243" s="2"/>
      <c r="I243" s="2"/>
      <c r="J243" s="2"/>
      <c r="K243" s="2"/>
      <c r="L243" s="2"/>
    </row>
    <row r="244" spans="1:12" ht="12.75">
      <c r="A244" s="10">
        <v>0.8037907505686137</v>
      </c>
      <c r="B244" s="3">
        <v>8.3</v>
      </c>
      <c r="C244" s="3">
        <v>62.98147173260944</v>
      </c>
      <c r="D244" s="16">
        <v>0.8037907505686137</v>
      </c>
      <c r="E244" s="2"/>
      <c r="F244" s="2"/>
      <c r="G244" s="2"/>
      <c r="H244" s="2"/>
      <c r="I244" s="2"/>
      <c r="J244" s="2"/>
      <c r="K244" s="2"/>
      <c r="L244" s="2"/>
    </row>
    <row r="245" spans="1:12" ht="12.75">
      <c r="A245" s="10">
        <v>0.8178923426838526</v>
      </c>
      <c r="B245" s="3">
        <v>35.6</v>
      </c>
      <c r="C245" s="3">
        <v>62.99288695300723</v>
      </c>
      <c r="D245" s="16">
        <v>0.8178923426838526</v>
      </c>
      <c r="E245" s="2"/>
      <c r="F245" s="2"/>
      <c r="G245" s="2"/>
      <c r="H245" s="2"/>
      <c r="I245" s="2"/>
      <c r="J245" s="2"/>
      <c r="K245" s="2"/>
      <c r="L245" s="2"/>
    </row>
    <row r="246" spans="1:12" ht="12.75">
      <c r="A246" s="10">
        <v>0.8319939347990915</v>
      </c>
      <c r="B246" s="3">
        <v>50.7</v>
      </c>
      <c r="C246" s="3">
        <v>63.00446177547116</v>
      </c>
      <c r="D246" s="16">
        <v>0.8319939347990915</v>
      </c>
      <c r="E246" s="2"/>
      <c r="F246" s="2"/>
      <c r="G246" s="2"/>
      <c r="H246" s="2"/>
      <c r="I246" s="2"/>
      <c r="J246" s="2"/>
      <c r="K246" s="2"/>
      <c r="L246" s="2"/>
    </row>
    <row r="247" spans="1:12" ht="12.75">
      <c r="A247" s="10">
        <v>0.8460955269143303</v>
      </c>
      <c r="B247" s="3">
        <v>58.1</v>
      </c>
      <c r="C247" s="3">
        <v>63.01619506576402</v>
      </c>
      <c r="D247" s="16">
        <v>0.8460955269143303</v>
      </c>
      <c r="E247" s="2"/>
      <c r="F247" s="2"/>
      <c r="G247" s="2"/>
      <c r="H247" s="2"/>
      <c r="I247" s="2"/>
      <c r="J247" s="2"/>
      <c r="K247" s="2"/>
      <c r="L247" s="2"/>
    </row>
    <row r="248" spans="1:12" ht="12.75">
      <c r="A248" s="10">
        <v>0.8601971190295692</v>
      </c>
      <c r="B248" s="3">
        <v>55.4</v>
      </c>
      <c r="C248" s="3">
        <v>-2.527549724469187</v>
      </c>
      <c r="D248" s="16">
        <v>0.8601971190295692</v>
      </c>
      <c r="E248" s="2"/>
      <c r="F248" s="2"/>
      <c r="G248" s="2"/>
      <c r="H248" s="2"/>
      <c r="I248" s="2"/>
      <c r="J248" s="2"/>
      <c r="K248" s="2"/>
      <c r="L248" s="2"/>
    </row>
    <row r="249" spans="1:12" ht="12.75">
      <c r="A249" s="10">
        <v>0.8742987111448081</v>
      </c>
      <c r="B249" s="3">
        <v>33.8</v>
      </c>
      <c r="C249" s="3">
        <v>-2.5395878720863614</v>
      </c>
      <c r="D249" s="16">
        <v>0.8742987111448081</v>
      </c>
      <c r="E249" s="2"/>
      <c r="F249" s="2"/>
      <c r="G249" s="2"/>
      <c r="H249" s="2"/>
      <c r="I249" s="2"/>
      <c r="J249" s="2"/>
      <c r="K249" s="2"/>
      <c r="L249" s="2"/>
    </row>
    <row r="250" spans="1:12" ht="12.75">
      <c r="A250" s="10">
        <v>0.8884003032600469</v>
      </c>
      <c r="B250" s="3">
        <v>15</v>
      </c>
      <c r="C250" s="3">
        <v>-2.551781018323613</v>
      </c>
      <c r="D250" s="16">
        <v>0.8884003032600469</v>
      </c>
      <c r="E250" s="2"/>
      <c r="F250" s="2"/>
      <c r="G250" s="2"/>
      <c r="H250" s="2"/>
      <c r="I250" s="2"/>
      <c r="J250" s="2"/>
      <c r="K250" s="2"/>
      <c r="L250" s="2"/>
    </row>
    <row r="251" spans="1:12" ht="12.75">
      <c r="A251" s="10">
        <v>0.9025018953752858</v>
      </c>
      <c r="B251" s="3">
        <v>7.2</v>
      </c>
      <c r="C251" s="3">
        <v>-2.5641280588736612</v>
      </c>
      <c r="D251" s="16">
        <v>0.9025018953752858</v>
      </c>
      <c r="E251" s="2"/>
      <c r="F251" s="2"/>
      <c r="G251" s="2"/>
      <c r="H251" s="2"/>
      <c r="I251" s="2"/>
      <c r="J251" s="2"/>
      <c r="K251" s="2"/>
      <c r="L251" s="2"/>
    </row>
    <row r="252" spans="1:12" ht="12.75">
      <c r="A252" s="1"/>
      <c r="B252" s="3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2.75">
      <c r="A253" s="1"/>
      <c r="B253" s="3"/>
      <c r="C253" s="3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2.75">
      <c r="A254" s="1"/>
      <c r="B254" s="3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2.75">
      <c r="A255" s="1"/>
      <c r="B255" s="3"/>
      <c r="C255" s="3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2.75">
      <c r="A256" s="1"/>
      <c r="B256" s="3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2.75">
      <c r="A257" s="1"/>
      <c r="B257" s="3"/>
      <c r="C257" s="3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2.75">
      <c r="A258" s="1"/>
      <c r="B258" s="3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2.75">
      <c r="A259" s="1"/>
      <c r="B259" s="3"/>
      <c r="C259" s="3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2.75">
      <c r="A260" s="1"/>
      <c r="B260" s="3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2.75">
      <c r="A261" s="1"/>
      <c r="B261" s="3"/>
      <c r="C261" s="3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2.75">
      <c r="A262" s="1"/>
      <c r="B262" s="3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2.75">
      <c r="A263" s="1"/>
      <c r="B263" s="3"/>
      <c r="C263" s="3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2.75">
      <c r="A264" s="1"/>
      <c r="B264" s="3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2.75">
      <c r="A265" s="1"/>
      <c r="B265" s="3"/>
      <c r="C265" s="3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2.75">
      <c r="A266" s="1"/>
      <c r="B266" s="3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2.75">
      <c r="A267" s="1"/>
      <c r="B267" s="3"/>
      <c r="C267" s="3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2.75">
      <c r="A268" s="1"/>
      <c r="B268" s="3"/>
      <c r="C268" s="3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2.75">
      <c r="A269" s="1"/>
      <c r="B269" s="3"/>
      <c r="C269" s="3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2.75">
      <c r="A270" s="1"/>
      <c r="B270" s="3"/>
      <c r="C270" s="3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2.75">
      <c r="A271" s="1"/>
      <c r="B271" s="3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2.75">
      <c r="A272" s="1"/>
      <c r="B272" s="3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2.75">
      <c r="A273" s="1"/>
      <c r="B273" s="3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2.75">
      <c r="A274" s="1"/>
      <c r="B274" s="3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2.75">
      <c r="A275" s="1"/>
      <c r="B275" s="3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2.75">
      <c r="A276" s="1"/>
      <c r="B276" s="3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2.75">
      <c r="A277" s="1"/>
      <c r="B277" s="3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2.75">
      <c r="A278" s="1"/>
      <c r="B278" s="3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2.75">
      <c r="A279" s="1"/>
      <c r="B279" s="3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2.75">
      <c r="A280" s="1"/>
      <c r="B280" s="3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2.75">
      <c r="A281" s="1"/>
      <c r="B281" s="3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2.75">
      <c r="A282" s="1"/>
      <c r="B282" s="3"/>
      <c r="E282" s="2"/>
      <c r="F282" s="2"/>
      <c r="G282" s="2"/>
      <c r="H282" s="2"/>
      <c r="I282" s="2"/>
      <c r="J282" s="2"/>
      <c r="K282" s="2"/>
      <c r="L282" s="2"/>
    </row>
    <row r="283" spans="1:12" ht="12.75">
      <c r="A283" s="1"/>
      <c r="B283" s="3"/>
      <c r="E283" s="2"/>
      <c r="F283" s="2"/>
      <c r="G283" s="2"/>
      <c r="H283" s="2"/>
      <c r="I283" s="2"/>
      <c r="J283" s="2"/>
      <c r="K283" s="2"/>
      <c r="L283" s="2"/>
    </row>
    <row r="284" spans="1:12" ht="12.75">
      <c r="A284" s="1"/>
      <c r="B284" s="3"/>
      <c r="E284" s="2"/>
      <c r="F284" s="2"/>
      <c r="G284" s="2"/>
      <c r="H284" s="2"/>
      <c r="I284" s="2"/>
      <c r="J284" s="2"/>
      <c r="K284" s="2"/>
      <c r="L284" s="2"/>
    </row>
    <row r="285" spans="1:12" ht="12.75">
      <c r="A285" s="1"/>
      <c r="B285" s="3"/>
      <c r="E285" s="2"/>
      <c r="F285" s="2"/>
      <c r="G285" s="2"/>
      <c r="H285" s="2"/>
      <c r="I285" s="2"/>
      <c r="J285" s="2"/>
      <c r="K285" s="2"/>
      <c r="L285" s="2"/>
    </row>
    <row r="286" spans="1:12" ht="12.75">
      <c r="A286" s="1"/>
      <c r="B286" s="3"/>
      <c r="E286" s="2"/>
      <c r="F286" s="2"/>
      <c r="G286" s="2"/>
      <c r="H286" s="2"/>
      <c r="I286" s="2"/>
      <c r="J286" s="2"/>
      <c r="K286" s="2"/>
      <c r="L286" s="2"/>
    </row>
    <row r="287" spans="1:12" ht="12.75">
      <c r="A287" s="1"/>
      <c r="B287" s="3"/>
      <c r="E287" s="2"/>
      <c r="F287" s="2"/>
      <c r="G287" s="2"/>
      <c r="H287" s="2"/>
      <c r="I287" s="2"/>
      <c r="J287" s="2"/>
      <c r="K287" s="2"/>
      <c r="L287" s="2"/>
    </row>
    <row r="288" spans="1:12" ht="12.75">
      <c r="A288" s="1"/>
      <c r="B288" s="3"/>
      <c r="E288" s="2"/>
      <c r="F288" s="2"/>
      <c r="G288" s="2"/>
      <c r="H288" s="2"/>
      <c r="I288" s="2"/>
      <c r="J288" s="2"/>
      <c r="K288" s="2"/>
      <c r="L288" s="2"/>
    </row>
    <row r="289" spans="1:12" ht="12.75">
      <c r="A289" s="1"/>
      <c r="B289" s="3"/>
      <c r="E289" s="2"/>
      <c r="F289" s="2"/>
      <c r="G289" s="2"/>
      <c r="H289" s="2"/>
      <c r="I289" s="2"/>
      <c r="J289" s="2"/>
      <c r="K289" s="2"/>
      <c r="L289" s="2"/>
    </row>
    <row r="290" spans="1:12" ht="12.75">
      <c r="A290" s="1"/>
      <c r="B290" s="3"/>
      <c r="E290" s="2"/>
      <c r="F290" s="2"/>
      <c r="G290" s="2"/>
      <c r="H290" s="2"/>
      <c r="I290" s="2"/>
      <c r="J290" s="2"/>
      <c r="K290" s="2"/>
      <c r="L290" s="2"/>
    </row>
    <row r="291" spans="1:12" ht="12.75">
      <c r="A291" s="1"/>
      <c r="B291" s="3"/>
      <c r="E291" s="2"/>
      <c r="F291" s="2"/>
      <c r="G291" s="2"/>
      <c r="H291" s="2"/>
      <c r="I291" s="2"/>
      <c r="J291" s="2"/>
      <c r="K291" s="2"/>
      <c r="L291" s="2"/>
    </row>
    <row r="292" spans="1:12" ht="12.75">
      <c r="A292" s="1"/>
      <c r="B292" s="3"/>
      <c r="E292" s="2"/>
      <c r="F292" s="2"/>
      <c r="G292" s="2"/>
      <c r="H292" s="2"/>
      <c r="I292" s="2"/>
      <c r="J292" s="2"/>
      <c r="K292" s="2"/>
      <c r="L292" s="2"/>
    </row>
    <row r="293" spans="1:12" ht="12.75">
      <c r="A293" s="1"/>
      <c r="B293" s="3"/>
      <c r="E293" s="2"/>
      <c r="F293" s="2"/>
      <c r="G293" s="2"/>
      <c r="H293" s="2"/>
      <c r="I293" s="2"/>
      <c r="J293" s="2"/>
      <c r="K293" s="2"/>
      <c r="L293" s="2"/>
    </row>
    <row r="294" spans="1:12" ht="12.75">
      <c r="A294" s="1"/>
      <c r="B294" s="3"/>
      <c r="E294" s="2"/>
      <c r="F294" s="2"/>
      <c r="G294" s="2"/>
      <c r="H294" s="2"/>
      <c r="I294" s="2"/>
      <c r="J294" s="2"/>
      <c r="K294" s="2"/>
      <c r="L294" s="2"/>
    </row>
    <row r="295" spans="1:12" ht="12.75">
      <c r="A295" s="1"/>
      <c r="B295" s="3"/>
      <c r="E295" s="2"/>
      <c r="F295" s="2"/>
      <c r="G295" s="2"/>
      <c r="H295" s="2"/>
      <c r="I295" s="2"/>
      <c r="J295" s="2"/>
      <c r="K295" s="2"/>
      <c r="L295" s="2"/>
    </row>
    <row r="296" spans="1:12" ht="12.75">
      <c r="A296" s="1"/>
      <c r="B296" s="3"/>
      <c r="E296" s="2"/>
      <c r="F296" s="2"/>
      <c r="G296" s="2"/>
      <c r="H296" s="2"/>
      <c r="I296" s="2"/>
      <c r="J296" s="2"/>
      <c r="K296" s="2"/>
      <c r="L296" s="2"/>
    </row>
    <row r="297" spans="1:12" ht="12.75">
      <c r="A297" s="1"/>
      <c r="B297" s="3"/>
      <c r="E297" s="2"/>
      <c r="F297" s="2"/>
      <c r="G297" s="2"/>
      <c r="H297" s="2"/>
      <c r="I297" s="2"/>
      <c r="J297" s="2"/>
      <c r="K297" s="2"/>
      <c r="L297" s="2"/>
    </row>
    <row r="298" spans="1:12" ht="12.75">
      <c r="A298" s="1"/>
      <c r="B298" s="3"/>
      <c r="E298" s="2"/>
      <c r="F298" s="2"/>
      <c r="G298" s="2"/>
      <c r="H298" s="2"/>
      <c r="I298" s="2"/>
      <c r="J298" s="2"/>
      <c r="K298" s="2"/>
      <c r="L298" s="2"/>
    </row>
    <row r="299" spans="1:12" ht="12.75">
      <c r="A299" s="1"/>
      <c r="B299" s="3"/>
      <c r="E299" s="2"/>
      <c r="F299" s="2"/>
      <c r="G299" s="2"/>
      <c r="H299" s="2"/>
      <c r="I299" s="2"/>
      <c r="J299" s="2"/>
      <c r="K299" s="2"/>
      <c r="L299" s="2"/>
    </row>
    <row r="300" spans="1:12" ht="12.75">
      <c r="A300" s="1"/>
      <c r="B300" s="3"/>
      <c r="E300" s="2"/>
      <c r="F300" s="2"/>
      <c r="G300" s="2"/>
      <c r="H300" s="2"/>
      <c r="I300" s="2"/>
      <c r="J300" s="2"/>
      <c r="K300" s="2"/>
      <c r="L300" s="2"/>
    </row>
    <row r="301" spans="1:12" ht="12.75">
      <c r="A301" s="1"/>
      <c r="B301" s="3"/>
      <c r="E301" s="2"/>
      <c r="F301" s="2"/>
      <c r="G301" s="2"/>
      <c r="H301" s="2"/>
      <c r="I301" s="2"/>
      <c r="J301" s="2"/>
      <c r="K301" s="2"/>
      <c r="L301" s="2"/>
    </row>
    <row r="302" spans="1:12" ht="12.75">
      <c r="A302" s="1"/>
      <c r="B302" s="3"/>
      <c r="E302" s="2"/>
      <c r="F302" s="2"/>
      <c r="G302" s="2"/>
      <c r="H302" s="2"/>
      <c r="I302" s="2"/>
      <c r="J302" s="2"/>
      <c r="K302" s="2"/>
      <c r="L302" s="2"/>
    </row>
    <row r="303" spans="1:12" ht="12.75">
      <c r="A303" s="1"/>
      <c r="B303" s="3"/>
      <c r="E303" s="2"/>
      <c r="F303" s="2"/>
      <c r="G303" s="2"/>
      <c r="H303" s="2"/>
      <c r="I303" s="2"/>
      <c r="J303" s="2"/>
      <c r="K303" s="2"/>
      <c r="L303" s="2"/>
    </row>
    <row r="304" spans="1:12" ht="12.75">
      <c r="A304" s="1"/>
      <c r="B304" s="3"/>
      <c r="E304" s="2"/>
      <c r="F304" s="2"/>
      <c r="G304" s="2"/>
      <c r="H304" s="2"/>
      <c r="I304" s="2"/>
      <c r="J304" s="2"/>
      <c r="K304" s="2"/>
      <c r="L304" s="2"/>
    </row>
    <row r="305" spans="1:12" ht="12.75">
      <c r="A305" s="1"/>
      <c r="B305" s="3"/>
      <c r="E305" s="2"/>
      <c r="F305" s="2"/>
      <c r="G305" s="2"/>
      <c r="H305" s="2"/>
      <c r="I305" s="2"/>
      <c r="J305" s="2"/>
      <c r="K305" s="2"/>
      <c r="L305" s="2"/>
    </row>
    <row r="306" spans="1:12" ht="12.75">
      <c r="A306" s="1"/>
      <c r="B306" s="3"/>
      <c r="E306" s="2"/>
      <c r="F306" s="2"/>
      <c r="G306" s="2"/>
      <c r="H306" s="2"/>
      <c r="I306" s="2"/>
      <c r="J306" s="2"/>
      <c r="K306" s="2"/>
      <c r="L306" s="2"/>
    </row>
    <row r="307" spans="1:12" ht="12.75">
      <c r="A307" s="1"/>
      <c r="B307" s="3"/>
      <c r="E307" s="2"/>
      <c r="F307" s="2"/>
      <c r="G307" s="2"/>
      <c r="H307" s="2"/>
      <c r="I307" s="2"/>
      <c r="J307" s="2"/>
      <c r="K307" s="2"/>
      <c r="L307" s="2"/>
    </row>
    <row r="308" spans="1:12" ht="12.75">
      <c r="A308" s="1"/>
      <c r="B308" s="3"/>
      <c r="E308" s="2"/>
      <c r="F308" s="2"/>
      <c r="G308" s="2"/>
      <c r="H308" s="2"/>
      <c r="I308" s="2"/>
      <c r="J308" s="2"/>
      <c r="K308" s="2"/>
      <c r="L308" s="2"/>
    </row>
    <row r="309" spans="1:12" ht="12.75">
      <c r="A309" s="1"/>
      <c r="B309" s="3"/>
      <c r="E309" s="2"/>
      <c r="F309" s="2"/>
      <c r="G309" s="2"/>
      <c r="H309" s="2"/>
      <c r="I309" s="2"/>
      <c r="J309" s="2"/>
      <c r="K309" s="2"/>
      <c r="L309" s="2"/>
    </row>
    <row r="310" spans="1:12" ht="12.75">
      <c r="A310" s="1"/>
      <c r="B310" s="3"/>
      <c r="E310" s="2"/>
      <c r="F310" s="2"/>
      <c r="G310" s="2"/>
      <c r="H310" s="2"/>
      <c r="I310" s="2"/>
      <c r="J310" s="2"/>
      <c r="K310" s="2"/>
      <c r="L310" s="2"/>
    </row>
    <row r="311" spans="1:12" ht="12.75">
      <c r="A311" s="1"/>
      <c r="B311" s="3"/>
      <c r="E311" s="2"/>
      <c r="F311" s="2"/>
      <c r="G311" s="2"/>
      <c r="H311" s="2"/>
      <c r="I311" s="2"/>
      <c r="J311" s="2"/>
      <c r="K311" s="2"/>
      <c r="L311" s="2"/>
    </row>
    <row r="312" spans="1:12" ht="12.75">
      <c r="A312" s="1"/>
      <c r="B312" s="3"/>
      <c r="E312" s="2"/>
      <c r="F312" s="2"/>
      <c r="G312" s="2"/>
      <c r="H312" s="2"/>
      <c r="I312" s="2"/>
      <c r="J312" s="2"/>
      <c r="K312" s="2"/>
      <c r="L312" s="2"/>
    </row>
    <row r="313" spans="1:12" ht="12.75">
      <c r="A313" s="1"/>
      <c r="B313" s="3"/>
      <c r="E313" s="2"/>
      <c r="F313" s="2"/>
      <c r="G313" s="2"/>
      <c r="H313" s="2"/>
      <c r="I313" s="2"/>
      <c r="J313" s="2"/>
      <c r="K313" s="2"/>
      <c r="L313" s="2"/>
    </row>
    <row r="314" spans="1:12" ht="12.75">
      <c r="A314" s="1"/>
      <c r="B314" s="3"/>
      <c r="E314" s="2"/>
      <c r="F314" s="2"/>
      <c r="G314" s="2"/>
      <c r="H314" s="2"/>
      <c r="I314" s="2"/>
      <c r="J314" s="2"/>
      <c r="K314" s="2"/>
      <c r="L314" s="2"/>
    </row>
    <row r="315" spans="1:12" ht="12.75">
      <c r="A315" s="1"/>
      <c r="B315" s="3"/>
      <c r="E315" s="2"/>
      <c r="F315" s="2"/>
      <c r="G315" s="2"/>
      <c r="H315" s="2"/>
      <c r="I315" s="2"/>
      <c r="J315" s="2"/>
      <c r="K315" s="2"/>
      <c r="L315" s="2"/>
    </row>
    <row r="316" spans="1:12" ht="12.75">
      <c r="A316" s="1"/>
      <c r="B316" s="3"/>
      <c r="E316" s="2"/>
      <c r="F316" s="2"/>
      <c r="G316" s="2"/>
      <c r="H316" s="2"/>
      <c r="I316" s="2"/>
      <c r="J316" s="2"/>
      <c r="K316" s="2"/>
      <c r="L316" s="2"/>
    </row>
    <row r="317" spans="1:12" ht="12.75">
      <c r="A317" s="1"/>
      <c r="B317" s="3"/>
      <c r="E317" s="2"/>
      <c r="F317" s="2"/>
      <c r="G317" s="2"/>
      <c r="H317" s="2"/>
      <c r="I317" s="2"/>
      <c r="J317" s="2"/>
      <c r="K317" s="2"/>
      <c r="L317" s="2"/>
    </row>
    <row r="318" spans="1:12" ht="12.75">
      <c r="A318" s="1"/>
      <c r="B318" s="3"/>
      <c r="E318" s="2"/>
      <c r="F318" s="2"/>
      <c r="G318" s="2"/>
      <c r="H318" s="2"/>
      <c r="I318" s="2"/>
      <c r="J318" s="2"/>
      <c r="K318" s="2"/>
      <c r="L318" s="2"/>
    </row>
    <row r="319" spans="1:12" ht="12.75">
      <c r="A319" s="1"/>
      <c r="B319" s="3"/>
      <c r="E319" s="2"/>
      <c r="F319" s="2"/>
      <c r="G319" s="2"/>
      <c r="H319" s="2"/>
      <c r="I319" s="2"/>
      <c r="J319" s="2"/>
      <c r="K319" s="2"/>
      <c r="L319" s="2"/>
    </row>
    <row r="320" spans="1:12" ht="12.75">
      <c r="A320" s="1"/>
      <c r="B320" s="3"/>
      <c r="C320" s="1"/>
      <c r="E320" s="2"/>
      <c r="F320" s="2"/>
      <c r="G320" s="2"/>
      <c r="H320" s="2"/>
      <c r="I320" s="2"/>
      <c r="J320" s="2"/>
      <c r="K320" s="2"/>
      <c r="L320" s="2"/>
    </row>
    <row r="321" spans="1:12" ht="12.75">
      <c r="A321" s="1"/>
      <c r="B321" s="3"/>
      <c r="C321" s="1"/>
      <c r="E321" s="2"/>
      <c r="F321" s="2"/>
      <c r="G321" s="2"/>
      <c r="H321" s="2"/>
      <c r="I321" s="2"/>
      <c r="J321" s="2"/>
      <c r="K321" s="2"/>
      <c r="L321" s="2"/>
    </row>
    <row r="322" spans="1:12" ht="12.75">
      <c r="A322" s="1"/>
      <c r="B322" s="3"/>
      <c r="C322" s="1"/>
      <c r="E322" s="2"/>
      <c r="F322" s="2"/>
      <c r="G322" s="2"/>
      <c r="H322" s="2"/>
      <c r="I322" s="2"/>
      <c r="J322" s="2"/>
      <c r="K322" s="2"/>
      <c r="L322" s="2"/>
    </row>
    <row r="323" spans="1:12" ht="12.75">
      <c r="A323" s="2"/>
      <c r="B323" s="13"/>
      <c r="E323" s="2"/>
      <c r="F323" s="2"/>
      <c r="G323" s="2"/>
      <c r="H323" s="2"/>
      <c r="I323" s="2"/>
      <c r="J323" s="2"/>
      <c r="K323" s="2"/>
      <c r="L323" s="2"/>
    </row>
    <row r="324" spans="1:12" ht="12.75">
      <c r="A324" s="2"/>
      <c r="B324" s="13"/>
      <c r="E324" s="2"/>
      <c r="F324" s="2"/>
      <c r="G324" s="2"/>
      <c r="H324" s="2"/>
      <c r="I324" s="2"/>
      <c r="J324" s="2"/>
      <c r="K324" s="2"/>
      <c r="L324" s="2"/>
    </row>
    <row r="325" spans="1:12" ht="12.75">
      <c r="A325" s="2"/>
      <c r="B325" s="13"/>
      <c r="E325" s="2"/>
      <c r="F325" s="2"/>
      <c r="G325" s="2"/>
      <c r="H325" s="2"/>
      <c r="I325" s="2"/>
      <c r="J325" s="2"/>
      <c r="K325" s="2"/>
      <c r="L325" s="2"/>
    </row>
    <row r="326" spans="1:12" ht="12.75">
      <c r="A326" s="2"/>
      <c r="B326" s="13"/>
      <c r="E326" s="2"/>
      <c r="F326" s="2"/>
      <c r="G326" s="2"/>
      <c r="H326" s="2"/>
      <c r="I326" s="2"/>
      <c r="J326" s="2"/>
      <c r="K326" s="2"/>
      <c r="L326" s="2"/>
    </row>
    <row r="327" spans="1:12" ht="12.75">
      <c r="A327" s="2"/>
      <c r="B327" s="13"/>
      <c r="E327" s="2"/>
      <c r="F327" s="2"/>
      <c r="G327" s="2"/>
      <c r="H327" s="2"/>
      <c r="I327" s="2"/>
      <c r="J327" s="2"/>
      <c r="K327" s="2"/>
      <c r="L327" s="2"/>
    </row>
    <row r="328" spans="1:12" ht="12.75">
      <c r="A328" s="2"/>
      <c r="B328" s="13"/>
      <c r="E328" s="2"/>
      <c r="F328" s="2"/>
      <c r="G328" s="2"/>
      <c r="H328" s="2"/>
      <c r="I328" s="2"/>
      <c r="J328" s="2"/>
      <c r="K328" s="2"/>
      <c r="L328" s="2"/>
    </row>
    <row r="329" spans="1:12" ht="12.75">
      <c r="A329" s="2"/>
      <c r="B329" s="13"/>
      <c r="E329" s="2"/>
      <c r="F329" s="2"/>
      <c r="G329" s="2"/>
      <c r="H329" s="2"/>
      <c r="I329" s="2"/>
      <c r="J329" s="2"/>
      <c r="K329" s="2"/>
      <c r="L329" s="2"/>
    </row>
    <row r="330" spans="1:12" ht="12.75">
      <c r="A330" s="2"/>
      <c r="B330" s="13"/>
      <c r="E330" s="2"/>
      <c r="F330" s="2"/>
      <c r="G330" s="2"/>
      <c r="H330" s="2"/>
      <c r="I330" s="2"/>
      <c r="J330" s="2"/>
      <c r="K330" s="2"/>
      <c r="L330" s="2"/>
    </row>
    <row r="331" spans="1:12" ht="12.75">
      <c r="A331" s="2"/>
      <c r="B331" s="13"/>
      <c r="E331" s="2"/>
      <c r="F331" s="2"/>
      <c r="G331" s="2"/>
      <c r="H331" s="2"/>
      <c r="I331" s="2"/>
      <c r="J331" s="2"/>
      <c r="K331" s="2"/>
      <c r="L331" s="2"/>
    </row>
    <row r="332" spans="1:12" ht="12.75">
      <c r="A332" s="2"/>
      <c r="B332" s="13"/>
      <c r="E332" s="2"/>
      <c r="F332" s="2"/>
      <c r="G332" s="2"/>
      <c r="H332" s="2"/>
      <c r="I332" s="2"/>
      <c r="J332" s="2"/>
      <c r="K332" s="2"/>
      <c r="L332" s="2"/>
    </row>
    <row r="333" spans="1:12" ht="12.75">
      <c r="A333" s="2"/>
      <c r="B333" s="13"/>
      <c r="E333" s="2"/>
      <c r="F333" s="2"/>
      <c r="G333" s="2"/>
      <c r="H333" s="2"/>
      <c r="I333" s="2"/>
      <c r="J333" s="2"/>
      <c r="K333" s="2"/>
      <c r="L333" s="2"/>
    </row>
    <row r="334" spans="1:12" ht="12.75">
      <c r="A334" s="2"/>
      <c r="B334" s="13"/>
      <c r="E334" s="2"/>
      <c r="F334" s="2"/>
      <c r="G334" s="2"/>
      <c r="H334" s="2"/>
      <c r="I334" s="2"/>
      <c r="J334" s="2"/>
      <c r="K334" s="2"/>
      <c r="L334" s="2"/>
    </row>
    <row r="335" spans="1:12" ht="12.75">
      <c r="A335" s="2"/>
      <c r="B335" s="13"/>
      <c r="E335" s="2"/>
      <c r="F335" s="2"/>
      <c r="G335" s="2"/>
      <c r="H335" s="2"/>
      <c r="I335" s="2"/>
      <c r="J335" s="2"/>
      <c r="K335" s="2"/>
      <c r="L335" s="2"/>
    </row>
    <row r="336" spans="1:12" ht="12.75">
      <c r="A336" s="2"/>
      <c r="B336" s="13"/>
      <c r="E336" s="2"/>
      <c r="F336" s="2"/>
      <c r="G336" s="2"/>
      <c r="H336" s="2"/>
      <c r="I336" s="2"/>
      <c r="J336" s="2"/>
      <c r="K336" s="2"/>
      <c r="L336" s="2"/>
    </row>
    <row r="337" spans="1:12" ht="12.75">
      <c r="A337" s="2"/>
      <c r="B337" s="13"/>
      <c r="E337" s="2"/>
      <c r="F337" s="2"/>
      <c r="G337" s="2"/>
      <c r="H337" s="2"/>
      <c r="I337" s="2"/>
      <c r="J337" s="2"/>
      <c r="K337" s="2"/>
      <c r="L337" s="2"/>
    </row>
    <row r="338" spans="1:12" ht="12.75">
      <c r="A338" s="2"/>
      <c r="B338" s="13"/>
      <c r="E338" s="2"/>
      <c r="F338" s="2"/>
      <c r="G338" s="2"/>
      <c r="H338" s="2"/>
      <c r="I338" s="2"/>
      <c r="J338" s="2"/>
      <c r="K338" s="2"/>
      <c r="L338" s="2"/>
    </row>
    <row r="339" spans="1:12" ht="12.75">
      <c r="A339" s="2"/>
      <c r="B339" s="13"/>
      <c r="E339" s="2"/>
      <c r="F339" s="2"/>
      <c r="G339" s="2"/>
      <c r="H339" s="2"/>
      <c r="I339" s="2"/>
      <c r="J339" s="2"/>
      <c r="K339" s="2"/>
      <c r="L339" s="2"/>
    </row>
    <row r="340" spans="1:12" ht="12.75">
      <c r="A340" s="2"/>
      <c r="B340" s="13"/>
      <c r="E340" s="2"/>
      <c r="F340" s="2"/>
      <c r="G340" s="2"/>
      <c r="H340" s="2"/>
      <c r="I340" s="2"/>
      <c r="J340" s="2"/>
      <c r="K340" s="2"/>
      <c r="L340" s="2"/>
    </row>
    <row r="341" spans="1:12" ht="12.75">
      <c r="A341" s="2"/>
      <c r="B341" s="13"/>
      <c r="E341" s="2"/>
      <c r="F341" s="2"/>
      <c r="G341" s="2"/>
      <c r="H341" s="2"/>
      <c r="I341" s="2"/>
      <c r="J341" s="2"/>
      <c r="K341" s="2"/>
      <c r="L341" s="2"/>
    </row>
    <row r="342" spans="1:12" ht="12.75">
      <c r="A342" s="2"/>
      <c r="B342" s="13"/>
      <c r="E342" s="2"/>
      <c r="F342" s="2"/>
      <c r="G342" s="2"/>
      <c r="H342" s="2"/>
      <c r="I342" s="2"/>
      <c r="J342" s="2"/>
      <c r="K342" s="2"/>
      <c r="L342" s="2"/>
    </row>
    <row r="343" spans="1:12" ht="12.75">
      <c r="A343" s="2"/>
      <c r="B343" s="13"/>
      <c r="E343" s="2"/>
      <c r="F343" s="2"/>
      <c r="G343" s="2"/>
      <c r="H343" s="2"/>
      <c r="I343" s="2"/>
      <c r="J343" s="2"/>
      <c r="K343" s="2"/>
      <c r="L343" s="2"/>
    </row>
    <row r="344" spans="1:12" ht="12.75">
      <c r="A344" s="2"/>
      <c r="B344" s="13"/>
      <c r="E344" s="2"/>
      <c r="F344" s="2"/>
      <c r="G344" s="2"/>
      <c r="H344" s="2"/>
      <c r="I344" s="2"/>
      <c r="J344" s="2"/>
      <c r="K344" s="2"/>
      <c r="L344" s="2"/>
    </row>
    <row r="345" spans="1:12" ht="12.75">
      <c r="A345" s="2"/>
      <c r="B345" s="2"/>
      <c r="E345" s="2"/>
      <c r="F345" s="2"/>
      <c r="G345" s="2"/>
      <c r="H345" s="2"/>
      <c r="I345" s="2"/>
      <c r="J345" s="2"/>
      <c r="K345" s="2"/>
      <c r="L345" s="2"/>
    </row>
    <row r="346" spans="1:12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2.75">
      <c r="A348" s="2"/>
      <c r="B348" s="13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2.75">
      <c r="A349" s="2"/>
      <c r="B349" s="13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2.75">
      <c r="A350" s="2"/>
      <c r="B350" s="13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2.75">
      <c r="A351" s="2"/>
      <c r="B351" s="13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2.75">
      <c r="A352" s="2"/>
      <c r="B352" s="13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2.75">
      <c r="A353" s="2"/>
      <c r="B353" s="13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2.75">
      <c r="A354" s="2"/>
      <c r="B354" s="13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2.75">
      <c r="A355" s="2"/>
      <c r="B355" s="13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2.75">
      <c r="A356" s="2"/>
      <c r="B356" s="13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2.75">
      <c r="A357" s="2"/>
      <c r="B357" s="13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2.75">
      <c r="A358" s="2"/>
      <c r="B358" s="13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2.75">
      <c r="A359" s="2"/>
      <c r="B359" s="13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2.75">
      <c r="A360" s="2"/>
      <c r="B360" s="13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2.75">
      <c r="A361" s="2"/>
      <c r="B361" s="13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2.75">
      <c r="A362" s="2"/>
      <c r="B362" s="13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2.75">
      <c r="A363" s="2"/>
      <c r="B363" s="13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2.75">
      <c r="A364" s="2"/>
      <c r="B364" s="13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2.75">
      <c r="A365" s="2"/>
      <c r="B365" s="13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2.75">
      <c r="A366" s="2"/>
      <c r="B366" s="13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2.75">
      <c r="A367" s="2"/>
      <c r="B367" s="13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2.75">
      <c r="A368" s="2"/>
      <c r="B368" s="13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2.75">
      <c r="A369" s="2"/>
      <c r="B369" s="13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2.75">
      <c r="A370" s="2"/>
      <c r="B370" s="13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2.75">
      <c r="A371" s="2"/>
      <c r="B371" s="13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2.75">
      <c r="A372" s="2"/>
      <c r="B372" s="13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2.75">
      <c r="A373" s="2"/>
      <c r="B373" s="13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2.75">
      <c r="A374" s="2"/>
      <c r="B374" s="13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2.75">
      <c r="A375" s="2"/>
      <c r="B375" s="13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2.75">
      <c r="A376" s="2"/>
      <c r="B376" s="13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2.75">
      <c r="A377" s="2"/>
      <c r="B377" s="13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2.75">
      <c r="A378" s="2"/>
      <c r="B378" s="13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2.75">
      <c r="A379" s="2"/>
      <c r="B379" s="13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2.75">
      <c r="A380" s="2"/>
      <c r="B380" s="13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2.75">
      <c r="A381" s="2"/>
      <c r="B381" s="13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2.75">
      <c r="A382" s="2"/>
      <c r="B382" s="13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2.75">
      <c r="A383" s="2"/>
      <c r="B383" s="13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2.75">
      <c r="A384" s="2"/>
      <c r="B384" s="13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2.75">
      <c r="A385" s="2"/>
      <c r="B385" s="13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2.75">
      <c r="A386" s="2"/>
      <c r="B386" s="13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2.75">
      <c r="A387" s="2"/>
      <c r="B387" s="13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2.75">
      <c r="A388" s="2"/>
      <c r="B388" s="13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2.75">
      <c r="A389" s="2"/>
      <c r="B389" s="13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2.75">
      <c r="A390" s="2"/>
      <c r="B390" s="13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2.75">
      <c r="A391" s="2"/>
      <c r="B391" s="13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2.75">
      <c r="A392" s="2"/>
      <c r="B392" s="13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2.75">
      <c r="A393" s="2"/>
      <c r="B393" s="13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2.75">
      <c r="A394" s="2"/>
      <c r="B394" s="13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2.75">
      <c r="A395" s="2"/>
      <c r="B395" s="13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2.75">
      <c r="A396" s="2"/>
      <c r="B396" s="13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2.75">
      <c r="A397" s="2"/>
      <c r="B397" s="13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2.75">
      <c r="A398" s="2"/>
      <c r="B398" s="13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2.75">
      <c r="A399" s="2"/>
      <c r="B399" s="13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2.75">
      <c r="A400" s="2"/>
      <c r="B400" s="13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2.75">
      <c r="A401" s="2"/>
      <c r="B401" s="13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2.75">
      <c r="A402" s="2"/>
      <c r="B402" s="13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2.75">
      <c r="A403" s="2"/>
      <c r="B403" s="13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2.75">
      <c r="A404" s="2"/>
      <c r="B404" s="13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2.75">
      <c r="A405" s="2"/>
      <c r="B405" s="13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2.75">
      <c r="A406" s="2"/>
      <c r="B406" s="13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2.75">
      <c r="A407" s="2"/>
      <c r="B407" s="13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2.75">
      <c r="A408" s="2"/>
      <c r="B408" s="13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2.75">
      <c r="A409" s="2"/>
      <c r="B409" s="13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2.75">
      <c r="A410" s="2"/>
      <c r="B410" s="13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2.75">
      <c r="A411" s="2"/>
      <c r="B411" s="13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2.75">
      <c r="A412" s="2"/>
      <c r="B412" s="13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2.75">
      <c r="A413" s="2"/>
      <c r="B413" s="13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2.75">
      <c r="A414" s="2"/>
      <c r="B414" s="13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2.75">
      <c r="A415" s="2"/>
      <c r="B415" s="13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2.75">
      <c r="A416" s="2"/>
      <c r="B416" s="13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2.75">
      <c r="A417" s="2"/>
      <c r="B417" s="13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2.75">
      <c r="A418" s="2"/>
      <c r="B418" s="13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2.75">
      <c r="A419" s="2"/>
      <c r="B419" s="13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2.75">
      <c r="A420" s="2"/>
      <c r="B420" s="13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2.75">
      <c r="A421" s="2"/>
      <c r="B421" s="13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2.75">
      <c r="A422" s="2"/>
      <c r="B422" s="13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2.75">
      <c r="A423" s="2"/>
      <c r="B423" s="13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2.75">
      <c r="A424" s="2"/>
      <c r="B424" s="13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2.75">
      <c r="A425" s="2"/>
      <c r="B425" s="13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2.75">
      <c r="A426" s="2"/>
      <c r="B426" s="13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2.75">
      <c r="A427" s="2"/>
      <c r="B427" s="13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2.75">
      <c r="A428" s="2"/>
      <c r="B428" s="13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2.75">
      <c r="A429" s="2"/>
      <c r="B429" s="13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2.75">
      <c r="A430" s="2"/>
      <c r="B430" s="13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2.75">
      <c r="A431" s="2"/>
      <c r="B431" s="13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2.75">
      <c r="A432" s="2"/>
      <c r="B432" s="13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2.75">
      <c r="A433" s="2"/>
      <c r="B433" s="13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2.75">
      <c r="A434" s="2"/>
      <c r="B434" s="13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12.75">
      <c r="A435" s="2"/>
      <c r="B435" s="13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2.75">
      <c r="A436" s="2"/>
      <c r="B436" s="13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2.75">
      <c r="A437" s="2"/>
      <c r="B437" s="13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2.75">
      <c r="A438" s="2"/>
      <c r="B438" s="13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2.75">
      <c r="A439" s="2"/>
      <c r="B439" s="13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2.75">
      <c r="A440" s="2"/>
      <c r="B440" s="13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2.75">
      <c r="A441" s="2"/>
      <c r="B441" s="13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2.75">
      <c r="A442" s="2"/>
      <c r="B442" s="13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12.75">
      <c r="A443" s="2"/>
      <c r="B443" s="13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2.75">
      <c r="A444" s="2"/>
      <c r="B444" s="13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2.75">
      <c r="A445" s="2"/>
      <c r="B445" s="13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2.75">
      <c r="A446" s="2"/>
      <c r="B446" s="13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ht="12.75">
      <c r="A447" s="2"/>
      <c r="B447" s="13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12.75">
      <c r="A448" s="2"/>
      <c r="B448" s="13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2.75">
      <c r="A449" s="2"/>
      <c r="B449" s="13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ht="12.75">
      <c r="A450" s="2"/>
      <c r="B450" s="13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2.75">
      <c r="A451" s="2"/>
      <c r="B451" s="13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12.75">
      <c r="A452" s="2"/>
      <c r="B452" s="13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ht="12.75">
      <c r="A453" s="2"/>
      <c r="B453" s="13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12.75">
      <c r="A454" s="2"/>
      <c r="B454" s="13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12.75">
      <c r="A455" s="2"/>
      <c r="B455" s="13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12.75">
      <c r="A456" s="2"/>
      <c r="B456" s="13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2.75">
      <c r="A457" s="2"/>
      <c r="B457" s="13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2.75">
      <c r="A458" s="2"/>
      <c r="B458" s="13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12.75">
      <c r="A459" s="2"/>
      <c r="B459" s="13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2.75">
      <c r="A460" s="2"/>
      <c r="B460" s="13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2.75">
      <c r="A461" s="2"/>
      <c r="B461" s="13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12.75">
      <c r="A462" s="2"/>
      <c r="B462" s="13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12.75">
      <c r="A463" s="2"/>
      <c r="B463" s="13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12.75">
      <c r="A464" s="2"/>
      <c r="B464" s="13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 ht="12.75">
      <c r="A465" s="2"/>
      <c r="B465" s="13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12.75">
      <c r="A466" s="2"/>
      <c r="B466" s="13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1:12" ht="12.75">
      <c r="A467" s="2"/>
      <c r="B467" s="13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1:12" ht="12.75">
      <c r="A468" s="2"/>
      <c r="B468" s="13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12.75">
      <c r="A469" s="2"/>
      <c r="B469" s="13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1:12" ht="12.75">
      <c r="A470" s="2"/>
      <c r="B470" s="13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1:12" ht="12.75">
      <c r="A471" s="2"/>
      <c r="B471" s="13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12.75">
      <c r="A472" s="2"/>
      <c r="B472" s="13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1:12" ht="12.75">
      <c r="A473" s="2"/>
      <c r="B473" s="13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1:12" ht="12.75">
      <c r="A474" s="2"/>
      <c r="B474" s="13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1:12" ht="12.75">
      <c r="A475" s="2"/>
      <c r="B475" s="13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1:12" ht="12.75">
      <c r="A476" s="2"/>
      <c r="B476" s="13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1:12" ht="12.75">
      <c r="A477" s="2"/>
      <c r="B477" s="13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1:12" ht="12.75">
      <c r="A478" s="2"/>
      <c r="B478" s="13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1:12" ht="12.75">
      <c r="A479" s="2"/>
      <c r="B479" s="13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1:12" ht="12.75">
      <c r="A480" s="2"/>
      <c r="B480" s="13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1:12" ht="12.75">
      <c r="A481" s="2"/>
      <c r="B481" s="13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1:12" ht="12.75">
      <c r="A482" s="2"/>
      <c r="B482" s="13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1:12" ht="12.75">
      <c r="A483" s="2"/>
      <c r="B483" s="13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1:12" ht="12.75">
      <c r="A484" s="2"/>
      <c r="B484" s="13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1:12" ht="12.75">
      <c r="A485" s="2"/>
      <c r="B485" s="13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1:12" ht="12.75">
      <c r="A486" s="2"/>
      <c r="B486" s="13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1:12" ht="12.75">
      <c r="A487" s="2"/>
      <c r="B487" s="13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1:12" ht="12.75">
      <c r="A488" s="2"/>
      <c r="B488" s="13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1:12" ht="12.75">
      <c r="A489" s="2"/>
      <c r="B489" s="13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1:12" ht="12.75">
      <c r="A490" s="2"/>
      <c r="B490" s="13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1:12" ht="12.75">
      <c r="A491" s="2"/>
      <c r="B491" s="13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1:12" ht="12.75">
      <c r="A492" s="2"/>
      <c r="B492" s="13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1:12" ht="12.75">
      <c r="A493" s="2"/>
      <c r="B493" s="13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1:12" ht="12.75">
      <c r="A494" s="2"/>
      <c r="B494" s="13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1:12" ht="12.75">
      <c r="A495" s="2"/>
      <c r="B495" s="13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1:12" ht="12.75">
      <c r="A496" s="2"/>
      <c r="B496" s="13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1:12" ht="12.75">
      <c r="A497" s="2"/>
      <c r="B497" s="13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1:12" ht="12.75">
      <c r="A498" s="2"/>
      <c r="B498" s="13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1:12" ht="12.75">
      <c r="A499" s="2"/>
      <c r="B499" s="13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1:12" ht="12.75">
      <c r="A500" s="2"/>
      <c r="B500" s="13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1:12" ht="12.75">
      <c r="A501" s="2"/>
      <c r="B501" s="13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1:12" ht="12.75">
      <c r="A502" s="2"/>
      <c r="B502" s="13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1:12" ht="12.75">
      <c r="A503" s="2"/>
      <c r="B503" s="13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1:12" ht="12.75">
      <c r="A504" s="2"/>
      <c r="B504" s="13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1:12" ht="12.75">
      <c r="A505" s="2"/>
      <c r="B505" s="13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1:12" ht="12.75">
      <c r="A506" s="2"/>
      <c r="B506" s="13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1:12" ht="12.75">
      <c r="A507" s="2"/>
      <c r="B507" s="13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1:12" ht="12.75">
      <c r="A508" s="2"/>
      <c r="B508" s="13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1:12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1:12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1:12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1:12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1:12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1:12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1:12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1:12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1:12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1:12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1:12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1:12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1:12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1:12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1:12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1:12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1:12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1:12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1:12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1:12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1:12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1:12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1:12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1:12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1:12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1:12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1:12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1:12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1:12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1:12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1:12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1:12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1:12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1:12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1:12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1:12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1:12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1:12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1:12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1:12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1:12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1:12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1:12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1:12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1:12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1:12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1:12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1:12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1:12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1:12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1:12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1:12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1:12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1:12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1:12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1:12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1:12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1:12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1:12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1:12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1:12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1:12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1:12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1:12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1:12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1:12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1:12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1:12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1:12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1:12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1:12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1:12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1:12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1:12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1:12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1:12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1:12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1:12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1:12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1:12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1:12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1:12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1:12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1:12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1:12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1:12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1:12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1:12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1:12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1:12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1:12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1:12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1:12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1:12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1:12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1:12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1:12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1:12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1:12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1:12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1:12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1:12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1:12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1:12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1:12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1:12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1:12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1:12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1:12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1:12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1:12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1:12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1:12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1:12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1:12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1:12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1:12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1:12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1:12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1:12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1:12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1:12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1:12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1:12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1:12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1:12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1:12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1:12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1:12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1:12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1:12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1:12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1:12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1:12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1:12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1:12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1:12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1:12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1:12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1:12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1:12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1:12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1:12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1:12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1:12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1:12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1:12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1:12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1:12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1:12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1:12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1:12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1:12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1:12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1:12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1:12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1:12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1:12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1:12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1:12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1:12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1:12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1:12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1:12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1:12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1:12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1:12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1:12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1:12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1:12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1:12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1:12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1:12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1:12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1:12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1:12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1:12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1:12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1:12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1:12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1:12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1:12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1:12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1:12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1:12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1:12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1:12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1:12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1:12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1:12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1:12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1:12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1:12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1:12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1:12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1:12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1:12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1:12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1:12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1:12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1:12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1:12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1:12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1:12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1:12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1:12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1:12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1:12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1:12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1:12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1:12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1:12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1:12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1:12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1:12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1:12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1:12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1:12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1:12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1:12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1:12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1:12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1:12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1:12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1:12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1:12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1:12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1:12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1:12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1:12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1:12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1:12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1:12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1:12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1:12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1:12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1:12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1:12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1:12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1:12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1:12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1:12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1:12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1:12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1:12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1:12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1:12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1:12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1:12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1:12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1:12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1:12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1:12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1:12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1:12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1:12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1:12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1:12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1:12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1:12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1:12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1:12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1:12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1:12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spans="1:12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 spans="1:12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 spans="1:12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spans="1:12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 spans="1:12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 spans="1:12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 spans="1:12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 spans="1:12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 spans="1:12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 spans="1:12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 spans="1:12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 spans="1:12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 spans="1:12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 spans="1:12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 spans="1:12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 spans="1:12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 spans="1:12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 spans="1:12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 spans="1:12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spans="1:12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 spans="1:12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 spans="1:12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 spans="1:12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 spans="1:12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 spans="1:12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 spans="1:12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 spans="1:12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 spans="1:12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 spans="1:12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 spans="1:12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 spans="1:12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 spans="1:12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 spans="1:12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</row>
    <row r="806" spans="1:12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</row>
    <row r="807" spans="1:12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</row>
    <row r="808" spans="1:12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 spans="1:12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 spans="1:12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</row>
    <row r="811" spans="1:12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</row>
    <row r="812" spans="1:12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</row>
    <row r="813" spans="1:12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</row>
    <row r="814" spans="1:12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</row>
    <row r="815" spans="1:12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</row>
    <row r="816" spans="1:12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</row>
    <row r="817" spans="1:12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</row>
    <row r="818" spans="1:12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</row>
    <row r="819" spans="1:12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</row>
    <row r="820" spans="1:12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</row>
    <row r="821" spans="1:12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</row>
    <row r="822" spans="1:12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</row>
    <row r="823" spans="1:12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 spans="1:12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</row>
    <row r="825" spans="1:12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</row>
    <row r="826" spans="1:12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</row>
    <row r="827" spans="1:12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</row>
    <row r="828" spans="1:12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</row>
    <row r="829" spans="1:12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</row>
    <row r="830" spans="1:12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</row>
    <row r="831" spans="1:12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</row>
    <row r="832" spans="1:12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</row>
    <row r="833" spans="1:12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</row>
    <row r="834" spans="1:12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</row>
    <row r="835" spans="1:12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</row>
    <row r="836" spans="1:12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</row>
    <row r="837" spans="1:12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</row>
    <row r="838" spans="1:12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</row>
    <row r="839" spans="1:12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</row>
    <row r="840" spans="1:12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</row>
    <row r="841" spans="1:12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</row>
    <row r="842" spans="1:12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</row>
    <row r="843" spans="1:12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</row>
    <row r="844" spans="1:12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</row>
    <row r="845" spans="1:12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</row>
    <row r="846" spans="1:12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</row>
    <row r="847" spans="1:12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</row>
    <row r="848" spans="1:12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</row>
    <row r="849" spans="1:12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</row>
    <row r="850" spans="1:12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</row>
    <row r="851" spans="1:12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</row>
    <row r="852" spans="1:12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</row>
    <row r="853" spans="1:12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</row>
    <row r="854" spans="1:12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</row>
    <row r="855" spans="1:12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</row>
    <row r="856" spans="1:12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</row>
    <row r="857" spans="1:12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</row>
    <row r="858" spans="1:12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</row>
    <row r="859" spans="1:12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</row>
    <row r="860" spans="1:12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</row>
    <row r="861" spans="1:12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</row>
    <row r="862" spans="1:12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</row>
    <row r="863" spans="1:12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</row>
    <row r="864" spans="1:12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</row>
    <row r="865" spans="1:12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</row>
    <row r="866" spans="1:12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</row>
    <row r="867" spans="1:12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</row>
    <row r="868" spans="1:12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</row>
    <row r="869" spans="1:12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</row>
    <row r="870" spans="1:12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</row>
    <row r="871" spans="1:12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</row>
    <row r="872" spans="1:12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</row>
    <row r="873" spans="1:12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</row>
    <row r="874" spans="1:12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</row>
    <row r="875" spans="1:12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</row>
    <row r="876" spans="1:12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</row>
    <row r="877" spans="1:12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</row>
    <row r="878" spans="1:12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</row>
    <row r="879" spans="1:12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</row>
    <row r="880" spans="1:12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</row>
    <row r="881" spans="1:12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</row>
    <row r="882" spans="1:12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</row>
    <row r="883" spans="1:12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</row>
    <row r="884" spans="1:12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</row>
    <row r="885" spans="1:12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</row>
    <row r="886" spans="1:12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</row>
    <row r="887" spans="1:12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</row>
    <row r="888" spans="1:12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</row>
    <row r="889" spans="1:12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</row>
    <row r="890" spans="1:12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</row>
    <row r="891" spans="1:12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</row>
    <row r="892" spans="1:12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</row>
    <row r="893" spans="1:12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</row>
    <row r="894" spans="1:12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</row>
    <row r="895" spans="1:12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</row>
    <row r="896" spans="1:12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</row>
    <row r="897" spans="1:12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</row>
    <row r="898" spans="1:12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</row>
    <row r="899" spans="1:12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</row>
    <row r="900" spans="1:12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</row>
    <row r="901" spans="1:12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</row>
    <row r="902" spans="1:12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</row>
    <row r="903" spans="1:12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</row>
    <row r="904" spans="1:12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</row>
    <row r="905" spans="1:12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</row>
    <row r="906" spans="1:12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</row>
    <row r="907" spans="1:12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</row>
    <row r="908" spans="1:12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</row>
    <row r="909" spans="1:12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</row>
    <row r="910" spans="1:12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</row>
    <row r="911" spans="1:12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</row>
    <row r="912" spans="1:12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</row>
    <row r="913" spans="1:12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</row>
    <row r="914" spans="1:12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</row>
    <row r="915" spans="1:12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</row>
    <row r="916" spans="1:12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</row>
    <row r="917" spans="1:12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</row>
    <row r="918" spans="1:12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</row>
    <row r="919" spans="1:12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</row>
    <row r="920" spans="1:12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</row>
    <row r="921" spans="1:12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</row>
    <row r="922" spans="1:12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</row>
    <row r="923" spans="1:12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</row>
    <row r="924" spans="1:12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</row>
    <row r="925" spans="1:12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</row>
    <row r="926" spans="1:12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</row>
    <row r="927" spans="1:12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</row>
    <row r="928" spans="1:12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</row>
    <row r="929" spans="1:12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</row>
    <row r="930" spans="1:12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</row>
    <row r="931" spans="1:12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</row>
    <row r="932" spans="1:12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</row>
    <row r="933" spans="1:12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</row>
    <row r="934" spans="1:12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</row>
    <row r="935" spans="1:12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</row>
    <row r="936" spans="1:12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</row>
    <row r="937" spans="1:12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</row>
    <row r="938" spans="1:12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</row>
    <row r="939" spans="1:12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</row>
    <row r="940" spans="1:12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</row>
    <row r="941" spans="1:12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</row>
    <row r="942" spans="1:12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</row>
    <row r="943" spans="1:12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</row>
    <row r="944" spans="1:12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</row>
    <row r="945" spans="1:12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</row>
    <row r="946" spans="1:12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</row>
    <row r="947" spans="1:12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</row>
    <row r="948" spans="1:12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</row>
    <row r="949" spans="1:12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</row>
    <row r="950" spans="1:12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</row>
    <row r="951" spans="1:12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</row>
    <row r="952" spans="1:12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</row>
    <row r="953" spans="1:12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</row>
    <row r="954" spans="1:12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</row>
    <row r="955" spans="1:12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</row>
    <row r="956" spans="1:12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</row>
    <row r="957" spans="1:12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</row>
    <row r="958" spans="1:12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</row>
    <row r="959" spans="1:12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</row>
    <row r="960" spans="1:12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</row>
    <row r="961" spans="1:12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</row>
    <row r="962" spans="1:12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</row>
    <row r="963" spans="1:12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</row>
    <row r="964" spans="1:12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</row>
    <row r="965" spans="1:12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</row>
    <row r="966" spans="1:12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</row>
    <row r="967" spans="1:12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</row>
    <row r="968" spans="1:12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</row>
    <row r="969" spans="1:12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</row>
    <row r="970" spans="1:12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</row>
    <row r="971" spans="1:12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</row>
    <row r="972" spans="1:12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</row>
    <row r="973" spans="1:12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</row>
  </sheetData>
  <mergeCells count="7">
    <mergeCell ref="G9:I9"/>
    <mergeCell ref="N17:P17"/>
    <mergeCell ref="S17:U17"/>
    <mergeCell ref="A1:K1"/>
    <mergeCell ref="A2:F2"/>
    <mergeCell ref="D6:J6"/>
    <mergeCell ref="G8:I8"/>
  </mergeCells>
  <printOptions/>
  <pageMargins left="0.75" right="0.75" top="1" bottom="1" header="0.492125985" footer="0.49212598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D1">
      <selection activeCell="L1" sqref="L1:L66"/>
    </sheetView>
  </sheetViews>
  <sheetFormatPr defaultColWidth="9.140625" defaultRowHeight="12.75"/>
  <cols>
    <col min="2" max="2" width="9.00390625" style="0" customWidth="1"/>
    <col min="7" max="7" width="9.57421875" style="0" customWidth="1"/>
    <col min="12" max="12" width="9.57421875" style="0" customWidth="1"/>
  </cols>
  <sheetData>
    <row r="1" spans="1:12" ht="12.75">
      <c r="A1" s="1" t="s">
        <v>16</v>
      </c>
      <c r="B1" s="1" t="s">
        <v>62</v>
      </c>
      <c r="C1" s="1" t="s">
        <v>63</v>
      </c>
      <c r="D1" s="1" t="s">
        <v>67</v>
      </c>
      <c r="E1" s="1" t="s">
        <v>69</v>
      </c>
      <c r="F1" s="1" t="s">
        <v>70</v>
      </c>
      <c r="G1" s="1" t="s">
        <v>71</v>
      </c>
      <c r="H1" s="1" t="s">
        <v>16</v>
      </c>
      <c r="I1" t="s">
        <v>16</v>
      </c>
      <c r="J1" t="s">
        <v>62</v>
      </c>
      <c r="K1" t="s">
        <v>63</v>
      </c>
      <c r="L1" s="1" t="s">
        <v>71</v>
      </c>
    </row>
    <row r="2" spans="1:12" ht="12.75">
      <c r="A2" s="1">
        <v>0</v>
      </c>
      <c r="B2" s="1">
        <v>29.71</v>
      </c>
      <c r="C2" s="3">
        <v>29.720962250489748</v>
      </c>
      <c r="D2" s="3">
        <v>29.720962250489748</v>
      </c>
      <c r="E2" s="3">
        <v>29.720962250489748</v>
      </c>
      <c r="F2" s="3">
        <v>29.720962250489748</v>
      </c>
      <c r="G2" s="3">
        <v>29.720962250489748</v>
      </c>
      <c r="H2" s="1">
        <v>0</v>
      </c>
      <c r="I2">
        <v>0</v>
      </c>
      <c r="J2">
        <v>29.71</v>
      </c>
      <c r="K2" s="12">
        <v>29.720962250489748</v>
      </c>
      <c r="L2" s="3">
        <v>29.720962250489748</v>
      </c>
    </row>
    <row r="3" spans="1:12" ht="12.75">
      <c r="A3" s="10">
        <v>0.014101592115238818</v>
      </c>
      <c r="B3" s="1">
        <v>71.7</v>
      </c>
      <c r="C3" s="3">
        <v>70.11301524986784</v>
      </c>
      <c r="D3" s="3">
        <v>70.11301529912174</v>
      </c>
      <c r="E3" s="3">
        <v>69.97369245380212</v>
      </c>
      <c r="F3" s="3">
        <v>70.04345155985425</v>
      </c>
      <c r="G3" s="3">
        <v>70.00857199495312</v>
      </c>
      <c r="H3" s="10">
        <v>0.014101592115238818</v>
      </c>
      <c r="I3" s="17">
        <v>0.014101592115238818</v>
      </c>
      <c r="J3">
        <v>71.7</v>
      </c>
      <c r="K3" s="12">
        <v>70.11301524986784</v>
      </c>
      <c r="L3" s="3">
        <v>70.00857199495312</v>
      </c>
    </row>
    <row r="4" spans="1:12" ht="12.75">
      <c r="A4" s="10">
        <v>0.028203184230477636</v>
      </c>
      <c r="B4" s="1">
        <v>71.3</v>
      </c>
      <c r="C4" s="3">
        <v>70.18249853836154</v>
      </c>
      <c r="D4" s="3">
        <v>70.18274452565856</v>
      </c>
      <c r="E4" s="3">
        <v>69.97411306819878</v>
      </c>
      <c r="F4" s="3">
        <v>70.04387147451861</v>
      </c>
      <c r="G4" s="3">
        <v>70.00899224751298</v>
      </c>
      <c r="H4" s="10">
        <v>0.028203184230477636</v>
      </c>
      <c r="I4" s="17">
        <v>0.028203184230477636</v>
      </c>
      <c r="J4">
        <v>71.3</v>
      </c>
      <c r="K4" s="12">
        <v>70.18249853836154</v>
      </c>
      <c r="L4" s="3">
        <v>70.00899224751298</v>
      </c>
    </row>
    <row r="5" spans="1:12" ht="12.75">
      <c r="A5" s="10">
        <v>0.04230477634571646</v>
      </c>
      <c r="B5" s="1">
        <v>72</v>
      </c>
      <c r="C5" s="3">
        <v>70.25196405947008</v>
      </c>
      <c r="D5" s="3">
        <v>70.25247359580383</v>
      </c>
      <c r="E5" s="3">
        <v>69.97477173365576</v>
      </c>
      <c r="F5" s="3">
        <v>70.04452903465179</v>
      </c>
      <c r="G5" s="3">
        <v>70.0096503482448</v>
      </c>
      <c r="H5" s="10">
        <v>0.04230477634571646</v>
      </c>
      <c r="I5" s="17">
        <v>0.04230477634571646</v>
      </c>
      <c r="J5">
        <v>72</v>
      </c>
      <c r="K5" s="12">
        <v>70.25196405947008</v>
      </c>
      <c r="L5" s="3">
        <v>70.0096503482448</v>
      </c>
    </row>
    <row r="6" spans="1:12" ht="12.75">
      <c r="A6" s="10">
        <v>0.05640636846095527</v>
      </c>
      <c r="B6" s="1">
        <v>36</v>
      </c>
      <c r="C6" s="3">
        <v>70.32141183501497</v>
      </c>
      <c r="D6" s="3">
        <v>70.32220240529871</v>
      </c>
      <c r="E6" s="3">
        <v>69.97566680476116</v>
      </c>
      <c r="F6" s="3">
        <v>70.04542260047901</v>
      </c>
      <c r="G6" s="3">
        <v>70.01054465455839</v>
      </c>
      <c r="H6" s="10">
        <v>0.05640636846095527</v>
      </c>
      <c r="I6" s="17">
        <v>0.05640636846095527</v>
      </c>
      <c r="J6">
        <v>36</v>
      </c>
      <c r="K6" s="12">
        <v>70.32141183501497</v>
      </c>
      <c r="L6" s="3">
        <v>70.01054465455839</v>
      </c>
    </row>
    <row r="7" spans="1:12" ht="12.75">
      <c r="A7" s="10">
        <v>0.07050796057619409</v>
      </c>
      <c r="B7" s="1">
        <v>-3.7</v>
      </c>
      <c r="C7" s="3">
        <v>-9.848508180082279</v>
      </c>
      <c r="D7" s="3">
        <v>-9.87169057524253</v>
      </c>
      <c r="E7" s="3">
        <v>-9.422589620734879</v>
      </c>
      <c r="F7" s="3">
        <v>-9.49233682486069</v>
      </c>
      <c r="G7" s="3">
        <v>-9.457463159606426</v>
      </c>
      <c r="H7" s="10">
        <v>0.07050796057619409</v>
      </c>
      <c r="I7" s="17">
        <v>0.07050796057619409</v>
      </c>
      <c r="J7">
        <v>-3.7</v>
      </c>
      <c r="K7" s="12">
        <v>-9.848508180082279</v>
      </c>
      <c r="L7" s="3">
        <v>-9.457463159606426</v>
      </c>
    </row>
    <row r="8" spans="1:12" ht="12.75">
      <c r="A8" s="10">
        <v>0.0846095526914329</v>
      </c>
      <c r="B8" s="1">
        <v>-5.3</v>
      </c>
      <c r="C8" s="3">
        <v>-9.92365511712834</v>
      </c>
      <c r="D8" s="3">
        <v>-9.941414394849065</v>
      </c>
      <c r="E8" s="3">
        <v>-9.423952538367773</v>
      </c>
      <c r="F8" s="3">
        <v>-9.493697454362989</v>
      </c>
      <c r="G8" s="3">
        <v>-9.458824920852376</v>
      </c>
      <c r="H8" s="10">
        <v>0.0846095526914329</v>
      </c>
      <c r="I8" s="17">
        <v>0.0846095526914329</v>
      </c>
      <c r="J8">
        <v>-5.3</v>
      </c>
      <c r="K8" s="12">
        <v>-9.92365511712834</v>
      </c>
      <c r="L8" s="3">
        <v>-9.458824920852376</v>
      </c>
    </row>
    <row r="9" spans="1:12" ht="12.75">
      <c r="A9" s="10">
        <v>0.09871114480667172</v>
      </c>
      <c r="B9" s="1">
        <v>-6.4</v>
      </c>
      <c r="C9" s="3">
        <v>-9.995339137061775</v>
      </c>
      <c r="D9" s="3">
        <v>-10.011138118471619</v>
      </c>
      <c r="E9" s="3">
        <v>-9.425546977964368</v>
      </c>
      <c r="F9" s="3">
        <v>-9.495289222515638</v>
      </c>
      <c r="G9" s="3">
        <v>-9.46041801232459</v>
      </c>
      <c r="H9" s="10">
        <v>0.09871114480667172</v>
      </c>
      <c r="I9" s="17">
        <v>0.09871114480667172</v>
      </c>
      <c r="J9">
        <v>-6.4</v>
      </c>
      <c r="K9" s="12">
        <v>-9.995339137061775</v>
      </c>
      <c r="L9" s="3">
        <v>-9.46041801232459</v>
      </c>
    </row>
    <row r="10" spans="1:12" ht="12.75">
      <c r="A10" s="10">
        <v>0.11281273692191053</v>
      </c>
      <c r="B10" s="1">
        <v>-6</v>
      </c>
      <c r="C10" s="3">
        <v>-10.076894883254889</v>
      </c>
      <c r="D10" s="3">
        <v>-10.080861434583777</v>
      </c>
      <c r="E10" s="3">
        <v>-9.42737133638734</v>
      </c>
      <c r="F10" s="3">
        <v>-9.497110531601818</v>
      </c>
      <c r="G10" s="3">
        <v>-9.462240833598933</v>
      </c>
      <c r="H10" s="10">
        <v>0.11281273692191053</v>
      </c>
      <c r="I10" s="17">
        <v>0.11281273692191053</v>
      </c>
      <c r="J10">
        <v>-6</v>
      </c>
      <c r="K10" s="12">
        <v>-10.076894883254889</v>
      </c>
      <c r="L10" s="3">
        <v>-9.462240833598933</v>
      </c>
    </row>
    <row r="11" spans="1:12" ht="12.75">
      <c r="A11" s="10">
        <v>0.12691432903714936</v>
      </c>
      <c r="B11" s="1">
        <v>65.5</v>
      </c>
      <c r="C11" s="3">
        <v>69.58401633245617</v>
      </c>
      <c r="D11" s="3">
        <v>69.63325155994845</v>
      </c>
      <c r="E11" s="3">
        <v>68.87908458100087</v>
      </c>
      <c r="F11" s="3">
        <v>68.94880697501377</v>
      </c>
      <c r="G11" s="3">
        <v>68.91394565928815</v>
      </c>
      <c r="H11" s="10">
        <v>0.12691432903714936</v>
      </c>
      <c r="I11" s="17">
        <v>0.12691432903714936</v>
      </c>
      <c r="J11">
        <v>65.5</v>
      </c>
      <c r="K11" s="12">
        <v>69.58401633245617</v>
      </c>
      <c r="L11" s="3">
        <v>68.91394565928815</v>
      </c>
    </row>
    <row r="12" spans="1:12" ht="12.75">
      <c r="A12" s="10">
        <v>0.14101592115238817</v>
      </c>
      <c r="B12" s="1">
        <v>69.1</v>
      </c>
      <c r="C12" s="3">
        <v>69.67055298241472</v>
      </c>
      <c r="D12" s="3">
        <v>69.70296512339635</v>
      </c>
      <c r="E12" s="3">
        <v>68.88136377920935</v>
      </c>
      <c r="F12" s="3">
        <v>68.95108238532214</v>
      </c>
      <c r="G12" s="3">
        <v>68.91622295092195</v>
      </c>
      <c r="H12" s="10">
        <v>0.14101592115238817</v>
      </c>
      <c r="I12" s="17">
        <v>0.14101592115238817</v>
      </c>
      <c r="J12">
        <v>69.1</v>
      </c>
      <c r="K12" s="12">
        <v>69.67055298241472</v>
      </c>
      <c r="L12" s="3">
        <v>68.91622295092195</v>
      </c>
    </row>
    <row r="13" spans="1:12" ht="12.75">
      <c r="A13" s="10">
        <v>0.155117513267627</v>
      </c>
      <c r="B13" s="1">
        <v>68.8</v>
      </c>
      <c r="C13" s="3">
        <v>69.74357246914951</v>
      </c>
      <c r="D13" s="3">
        <v>69.77267865897971</v>
      </c>
      <c r="E13" s="3">
        <v>68.88386812728164</v>
      </c>
      <c r="F13" s="3">
        <v>68.95358258365538</v>
      </c>
      <c r="G13" s="3">
        <v>68.91872521143047</v>
      </c>
      <c r="H13" s="10">
        <v>0.155117513267627</v>
      </c>
      <c r="I13" s="17">
        <v>0.155117513267627</v>
      </c>
      <c r="J13">
        <v>68.8</v>
      </c>
      <c r="K13" s="12">
        <v>69.74357246914951</v>
      </c>
      <c r="L13" s="3">
        <v>68.91872521143047</v>
      </c>
    </row>
    <row r="14" spans="1:12" ht="12.75">
      <c r="A14" s="10">
        <v>0.1692191053828658</v>
      </c>
      <c r="B14" s="1">
        <v>68</v>
      </c>
      <c r="C14" s="3">
        <v>69.83435976728063</v>
      </c>
      <c r="D14" s="3">
        <v>69.84239164916787</v>
      </c>
      <c r="E14" s="3">
        <v>68.88659606334967</v>
      </c>
      <c r="F14" s="3">
        <v>68.95630601335571</v>
      </c>
      <c r="G14" s="3">
        <v>68.92145088155358</v>
      </c>
      <c r="H14" s="10">
        <v>0.1692191053828658</v>
      </c>
      <c r="I14" s="17">
        <v>0.1692191053828658</v>
      </c>
      <c r="J14">
        <v>68</v>
      </c>
      <c r="K14" s="12">
        <v>69.83435976728063</v>
      </c>
      <c r="L14" s="3">
        <v>68.92145088155358</v>
      </c>
    </row>
    <row r="15" spans="1:12" ht="12.75">
      <c r="A15" s="10">
        <v>0.18332069749810462</v>
      </c>
      <c r="B15" s="1">
        <v>-0.1999999999999993</v>
      </c>
      <c r="C15" s="3">
        <v>-9.32616869862443</v>
      </c>
      <c r="D15" s="3">
        <v>-9.397646808040468</v>
      </c>
      <c r="E15" s="3">
        <v>-8.343072588279052</v>
      </c>
      <c r="F15" s="3">
        <v>-8.412757621856768</v>
      </c>
      <c r="G15" s="3">
        <v>-8.377914926812744</v>
      </c>
      <c r="H15" s="10">
        <v>0.18332069749810462</v>
      </c>
      <c r="I15" s="17">
        <v>0.18332069749810462</v>
      </c>
      <c r="J15">
        <v>-0.1999999999999993</v>
      </c>
      <c r="K15" s="12">
        <v>-9.32616869862443</v>
      </c>
      <c r="L15" s="3">
        <v>-8.377914926812744</v>
      </c>
    </row>
    <row r="16" spans="1:12" ht="12.75">
      <c r="A16" s="10">
        <v>0.19742228961334343</v>
      </c>
      <c r="B16" s="1">
        <v>-3.1</v>
      </c>
      <c r="C16" s="3">
        <v>-9.422054743976586</v>
      </c>
      <c r="D16" s="3">
        <v>-9.467345439468222</v>
      </c>
      <c r="E16" s="3">
        <v>-8.346242582280768</v>
      </c>
      <c r="F16" s="3">
        <v>-8.41592241406405</v>
      </c>
      <c r="G16" s="3">
        <v>-8.381082307035415</v>
      </c>
      <c r="H16" s="10">
        <v>0.19742228961334343</v>
      </c>
      <c r="I16" s="17">
        <v>0.19742228961334343</v>
      </c>
      <c r="J16">
        <v>-3.1</v>
      </c>
      <c r="K16" s="12">
        <v>-9.422054743976586</v>
      </c>
      <c r="L16" s="3">
        <v>-8.381082307035415</v>
      </c>
    </row>
    <row r="17" spans="1:12" ht="12.75">
      <c r="A17" s="10">
        <v>0.21152388172858225</v>
      </c>
      <c r="B17" s="1">
        <v>-4.2</v>
      </c>
      <c r="C17" s="3">
        <v>-9.496065016504371</v>
      </c>
      <c r="D17" s="3">
        <v>-9.53704411833052</v>
      </c>
      <c r="E17" s="3">
        <v>-8.349631507650939</v>
      </c>
      <c r="F17" s="3">
        <v>-8.41930579649435</v>
      </c>
      <c r="G17" s="3">
        <v>-8.384468447994774</v>
      </c>
      <c r="H17" s="10">
        <v>0.21152388172858225</v>
      </c>
      <c r="I17" s="17">
        <v>0.21152388172858225</v>
      </c>
      <c r="J17">
        <v>-4.2</v>
      </c>
      <c r="K17" s="12">
        <v>-9.496065016504371</v>
      </c>
      <c r="L17" s="3">
        <v>-8.384468447994774</v>
      </c>
    </row>
    <row r="18" spans="1:12" ht="12.75">
      <c r="A18" s="10">
        <v>0.22562547384382106</v>
      </c>
      <c r="B18" s="1">
        <v>-3.7</v>
      </c>
      <c r="C18" s="3">
        <v>-9.594567158305813</v>
      </c>
      <c r="D18" s="3">
        <v>-9.606742122363475</v>
      </c>
      <c r="E18" s="3">
        <v>-8.353237842807417</v>
      </c>
      <c r="F18" s="3">
        <v>-8.422906252572545</v>
      </c>
      <c r="G18" s="3">
        <v>-8.388071830614834</v>
      </c>
      <c r="H18" s="10">
        <v>0.22562547384382106</v>
      </c>
      <c r="I18" s="17">
        <v>0.22562547384382106</v>
      </c>
      <c r="J18">
        <v>-3.7</v>
      </c>
      <c r="K18" s="12">
        <v>-9.594567158305813</v>
      </c>
      <c r="L18" s="3">
        <v>-8.388071830614834</v>
      </c>
    </row>
    <row r="19" spans="1:12" ht="12.75">
      <c r="A19" s="10">
        <v>0.23972706595905988</v>
      </c>
      <c r="B19" s="1">
        <v>58</v>
      </c>
      <c r="C19" s="3">
        <v>69.05269832305312</v>
      </c>
      <c r="D19" s="3">
        <v>69.16482608982675</v>
      </c>
      <c r="E19" s="3">
        <v>67.81445034031286</v>
      </c>
      <c r="F19" s="3">
        <v>67.88408581358787</v>
      </c>
      <c r="G19" s="3">
        <v>67.84926783534839</v>
      </c>
      <c r="H19" s="10">
        <v>0.23972706595905988</v>
      </c>
      <c r="I19" s="17">
        <v>0.23972706595905988</v>
      </c>
      <c r="J19">
        <v>58</v>
      </c>
      <c r="K19" s="12">
        <v>69.05269832305312</v>
      </c>
      <c r="L19" s="3">
        <v>67.84926783534839</v>
      </c>
    </row>
    <row r="20" spans="1:12" ht="12.75">
      <c r="A20" s="10">
        <v>0.2538286580742987</v>
      </c>
      <c r="B20" s="1">
        <v>66</v>
      </c>
      <c r="C20" s="3">
        <v>69.17797413711173</v>
      </c>
      <c r="D20" s="3">
        <v>69.23450528060584</v>
      </c>
      <c r="E20" s="3">
        <v>67.81848617332633</v>
      </c>
      <c r="F20" s="3">
        <v>67.88811511410158</v>
      </c>
      <c r="G20" s="3">
        <v>67.8533003890167</v>
      </c>
      <c r="H20" s="10">
        <v>0.2538286580742987</v>
      </c>
      <c r="I20" s="17">
        <v>0.2538286580742987</v>
      </c>
      <c r="J20">
        <v>66</v>
      </c>
      <c r="K20" s="12">
        <v>69.17797413711173</v>
      </c>
      <c r="L20" s="3">
        <v>67.8533003890167</v>
      </c>
    </row>
    <row r="21" spans="1:12" ht="12.75">
      <c r="A21" s="10">
        <v>0.26793025018953753</v>
      </c>
      <c r="B21" s="1">
        <v>66.6</v>
      </c>
      <c r="C21" s="3">
        <v>69.25283412992265</v>
      </c>
      <c r="D21" s="3">
        <v>69.30418460079414</v>
      </c>
      <c r="E21" s="3">
        <v>67.82273486949306</v>
      </c>
      <c r="F21" s="3">
        <v>67.89235695655827</v>
      </c>
      <c r="G21" s="3">
        <v>67.857545645184</v>
      </c>
      <c r="H21" s="10">
        <v>0.26793025018953753</v>
      </c>
      <c r="I21" s="17">
        <v>0.26793025018953753</v>
      </c>
      <c r="J21">
        <v>66.6</v>
      </c>
      <c r="K21" s="12">
        <v>69.25283412992265</v>
      </c>
      <c r="L21" s="3">
        <v>67.857545645184</v>
      </c>
    </row>
    <row r="22" spans="1:12" ht="12.75">
      <c r="A22" s="10">
        <v>0.28203184230477635</v>
      </c>
      <c r="B22" s="1">
        <v>66.4</v>
      </c>
      <c r="C22" s="3">
        <v>69.35811539436934</v>
      </c>
      <c r="D22" s="3">
        <v>69.37386312467265</v>
      </c>
      <c r="E22" s="3">
        <v>67.8271949465553</v>
      </c>
      <c r="F22" s="3">
        <v>67.89680986351058</v>
      </c>
      <c r="G22" s="3">
        <v>67.86200212400041</v>
      </c>
      <c r="H22" s="10">
        <v>0.28203184230477635</v>
      </c>
      <c r="I22" s="17">
        <v>0.28203184230477635</v>
      </c>
      <c r="J22">
        <v>66.4</v>
      </c>
      <c r="K22" s="12">
        <v>69.35811539436934</v>
      </c>
      <c r="L22" s="3">
        <v>67.86200212400041</v>
      </c>
    </row>
    <row r="23" spans="1:12" ht="12.75">
      <c r="A23" s="10">
        <v>0.29613343442001516</v>
      </c>
      <c r="B23" s="1">
        <v>7</v>
      </c>
      <c r="C23" s="3">
        <v>-8.607546112364602</v>
      </c>
      <c r="D23" s="3">
        <v>-8.934740355437482</v>
      </c>
      <c r="E23" s="3">
        <v>-7.293115959001863</v>
      </c>
      <c r="F23" s="3">
        <v>-7.362690015288215</v>
      </c>
      <c r="G23" s="3">
        <v>-7.327902678577147</v>
      </c>
      <c r="H23" s="10">
        <v>0.29613343442001516</v>
      </c>
      <c r="I23" s="17">
        <v>0.29613343442001516</v>
      </c>
      <c r="J23">
        <v>7</v>
      </c>
      <c r="K23" s="12">
        <v>-8.607546112364602</v>
      </c>
      <c r="L23" s="3">
        <v>-7.327902678577147</v>
      </c>
    </row>
    <row r="24" spans="1:12" ht="12.75">
      <c r="A24" s="10">
        <v>0.310235026535254</v>
      </c>
      <c r="B24" s="1">
        <v>2.3</v>
      </c>
      <c r="C24" s="3">
        <v>-8.938441860009924</v>
      </c>
      <c r="D24" s="3">
        <v>-9.004395758278335</v>
      </c>
      <c r="E24" s="3">
        <v>-7.297993192539337</v>
      </c>
      <c r="F24" s="3">
        <v>-7.367559466189199</v>
      </c>
      <c r="G24" s="3">
        <v>-7.332776007529304</v>
      </c>
      <c r="H24" s="10">
        <v>0.310235026535254</v>
      </c>
      <c r="I24" s="17">
        <v>0.310235026535254</v>
      </c>
      <c r="J24">
        <v>2.3</v>
      </c>
      <c r="K24" s="12">
        <v>-8.938441860009924</v>
      </c>
      <c r="L24" s="3">
        <v>-7.332776007529304</v>
      </c>
    </row>
    <row r="25" spans="1:12" ht="12.75">
      <c r="A25" s="10">
        <v>0.3243366186504928</v>
      </c>
      <c r="B25" s="1">
        <v>-1.3</v>
      </c>
      <c r="C25" s="3">
        <v>-9.014085071348033</v>
      </c>
      <c r="D25" s="3">
        <v>-9.074051378700961</v>
      </c>
      <c r="E25" s="3">
        <v>-7.303077368036921</v>
      </c>
      <c r="F25" s="3">
        <v>-7.372635557039082</v>
      </c>
      <c r="G25" s="3">
        <v>-7.3378561273963046</v>
      </c>
      <c r="H25" s="10">
        <v>0.3243366186504928</v>
      </c>
      <c r="I25" s="17">
        <v>0.3243366186504928</v>
      </c>
      <c r="J25">
        <v>-1.3</v>
      </c>
      <c r="K25" s="12">
        <v>-9.014085071348033</v>
      </c>
      <c r="L25" s="3">
        <v>-7.3378561273963046</v>
      </c>
    </row>
    <row r="26" spans="1:12" ht="12.75">
      <c r="A26" s="10">
        <v>0.3384382107657316</v>
      </c>
      <c r="B26" s="1">
        <v>0.5</v>
      </c>
      <c r="C26" s="3">
        <v>-9.125465907792032</v>
      </c>
      <c r="D26" s="3">
        <v>-9.143706088815584</v>
      </c>
      <c r="E26" s="3">
        <v>-7.308367041621474</v>
      </c>
      <c r="F26" s="3">
        <v>-7.377916848584569</v>
      </c>
      <c r="G26" s="3">
        <v>-7.343141596617427</v>
      </c>
      <c r="H26" s="10">
        <v>0.3384382107657316</v>
      </c>
      <c r="I26" s="17">
        <v>0.3384382107657316</v>
      </c>
      <c r="J26">
        <v>0.5</v>
      </c>
      <c r="K26" s="12">
        <v>-9.125465907792032</v>
      </c>
      <c r="L26" s="3">
        <v>-7.343141596617427</v>
      </c>
    </row>
    <row r="27" spans="1:12" ht="12.75">
      <c r="A27" s="10">
        <v>0.3525398028809704</v>
      </c>
      <c r="B27" s="1">
        <v>43.8</v>
      </c>
      <c r="C27" s="3">
        <v>68.32498543917056</v>
      </c>
      <c r="D27" s="3">
        <v>68.7073417003897</v>
      </c>
      <c r="E27" s="3">
        <v>66.7789689707683</v>
      </c>
      <c r="F27" s="3">
        <v>66.84847008942202</v>
      </c>
      <c r="G27" s="3">
        <v>66.8137191511283</v>
      </c>
      <c r="H27" s="10">
        <v>0.3525398028809704</v>
      </c>
      <c r="I27" s="17">
        <v>0.3525398028809704</v>
      </c>
      <c r="J27">
        <v>43.8</v>
      </c>
      <c r="K27" s="12">
        <v>68.32498543917056</v>
      </c>
      <c r="L27" s="3">
        <v>66.8137191511283</v>
      </c>
    </row>
    <row r="28" spans="1:12" ht="12.75">
      <c r="A28" s="10">
        <v>0.36664139499620924</v>
      </c>
      <c r="B28" s="1">
        <v>63</v>
      </c>
      <c r="C28" s="3">
        <v>68.70336801808284</v>
      </c>
      <c r="D28" s="3">
        <v>68.77696912367625</v>
      </c>
      <c r="E28" s="3">
        <v>66.78466367509536</v>
      </c>
      <c r="F28" s="3">
        <v>66.85415583898886</v>
      </c>
      <c r="G28" s="3">
        <v>66.81940936467615</v>
      </c>
      <c r="H28" s="10">
        <v>0.36664139499620924</v>
      </c>
      <c r="I28" s="17">
        <v>0.36664139499620924</v>
      </c>
      <c r="J28">
        <v>63</v>
      </c>
      <c r="K28" s="12">
        <v>68.70336801808284</v>
      </c>
      <c r="L28" s="3">
        <v>66.81940936467615</v>
      </c>
    </row>
    <row r="29" spans="1:12" ht="12.75">
      <c r="A29" s="10">
        <v>0.38074298711144805</v>
      </c>
      <c r="B29" s="1">
        <v>64.8</v>
      </c>
      <c r="C29" s="3">
        <v>68.77971068707174</v>
      </c>
      <c r="D29" s="3">
        <v>68.84659685846273</v>
      </c>
      <c r="E29" s="3">
        <v>66.79055954401909</v>
      </c>
      <c r="F29" s="3">
        <v>66.86004246962543</v>
      </c>
      <c r="G29" s="3">
        <v>66.82530060102644</v>
      </c>
      <c r="H29" s="10">
        <v>0.38074298711144805</v>
      </c>
      <c r="I29" s="17">
        <v>0.38074298711144805</v>
      </c>
      <c r="J29">
        <v>64.8</v>
      </c>
      <c r="K29" s="12">
        <v>68.77971068707174</v>
      </c>
      <c r="L29" s="3">
        <v>66.82530060102644</v>
      </c>
    </row>
    <row r="30" spans="1:12" ht="12.75">
      <c r="A30" s="10">
        <v>0.39484457922668686</v>
      </c>
      <c r="B30" s="1">
        <v>64</v>
      </c>
      <c r="C30" s="3">
        <v>68.89654908818359</v>
      </c>
      <c r="D30" s="3">
        <v>68.91622357597832</v>
      </c>
      <c r="E30" s="3">
        <v>66.79665517113176</v>
      </c>
      <c r="F30" s="3">
        <v>66.86612857935951</v>
      </c>
      <c r="G30" s="3">
        <v>66.83139145599165</v>
      </c>
      <c r="H30" s="10">
        <v>0.39484457922668686</v>
      </c>
      <c r="I30" s="17">
        <v>0.39484457922668686</v>
      </c>
      <c r="J30">
        <v>64</v>
      </c>
      <c r="K30" s="12">
        <v>68.89654908818359</v>
      </c>
      <c r="L30" s="3">
        <v>66.83139145599165</v>
      </c>
    </row>
    <row r="31" spans="1:12" ht="12.75">
      <c r="A31" s="10">
        <v>0.4089461713419257</v>
      </c>
      <c r="B31" s="1">
        <v>53.2</v>
      </c>
      <c r="C31" s="3">
        <v>-8.09069206749022</v>
      </c>
      <c r="D31" s="3">
        <v>-8.482583332350869</v>
      </c>
      <c r="E31" s="3">
        <v>-6.271910287193906</v>
      </c>
      <c r="F31" s="3">
        <v>-6.341327276605086</v>
      </c>
      <c r="G31" s="3">
        <v>-6.306618329281237</v>
      </c>
      <c r="H31" s="10">
        <v>0.4089461713419257</v>
      </c>
      <c r="I31" s="17">
        <v>0.4089461713419257</v>
      </c>
      <c r="J31">
        <v>53.2</v>
      </c>
      <c r="K31" s="12">
        <v>-8.09069206749022</v>
      </c>
      <c r="L31" s="3">
        <v>-6.306618329281237</v>
      </c>
    </row>
    <row r="32" spans="1:12" ht="12.75">
      <c r="A32" s="10">
        <v>0.4230477634571645</v>
      </c>
      <c r="B32" s="1">
        <v>2.3</v>
      </c>
      <c r="C32" s="3">
        <v>-8.472510608598965</v>
      </c>
      <c r="D32" s="3">
        <v>-8.55217873469439</v>
      </c>
      <c r="E32" s="3">
        <v>-6.2783990319539225</v>
      </c>
      <c r="F32" s="3">
        <v>-6.347805970001665</v>
      </c>
      <c r="G32" s="3">
        <v>-6.313102034866271</v>
      </c>
      <c r="H32" s="10">
        <v>0.4230477634571645</v>
      </c>
      <c r="I32" s="17">
        <v>0.4230477634571645</v>
      </c>
      <c r="J32">
        <v>2.3</v>
      </c>
      <c r="K32" s="12">
        <v>-8.472510608598965</v>
      </c>
      <c r="L32" s="3">
        <v>-6.313102034866271</v>
      </c>
    </row>
    <row r="33" spans="1:12" ht="12.75">
      <c r="A33" s="10">
        <v>0.4371493555724033</v>
      </c>
      <c r="B33" s="1">
        <v>-0.6</v>
      </c>
      <c r="C33" s="3">
        <v>-8.549321111115846</v>
      </c>
      <c r="D33" s="3">
        <v>-8.621774547772972</v>
      </c>
      <c r="E33" s="3">
        <v>-6.285083304648317</v>
      </c>
      <c r="F33" s="3">
        <v>-6.354479925596123</v>
      </c>
      <c r="G33" s="3">
        <v>-6.319781135495131</v>
      </c>
      <c r="H33" s="10">
        <v>0.4371493555724033</v>
      </c>
      <c r="I33" s="17">
        <v>0.4371493555724033</v>
      </c>
      <c r="J33">
        <v>-0.6</v>
      </c>
      <c r="K33" s="12">
        <v>-8.549321111115846</v>
      </c>
      <c r="L33" s="3">
        <v>-6.319781135495131</v>
      </c>
    </row>
    <row r="34" spans="1:12" ht="12.75">
      <c r="A34" s="10">
        <v>0.4512509476876421</v>
      </c>
      <c r="B34" s="1">
        <v>0.7000000000000011</v>
      </c>
      <c r="C34" s="3">
        <v>-8.670717393289541</v>
      </c>
      <c r="D34" s="3">
        <v>-8.691369243229516</v>
      </c>
      <c r="E34" s="3">
        <v>-6.29196173543617</v>
      </c>
      <c r="F34" s="3">
        <v>-6.361347777804782</v>
      </c>
      <c r="G34" s="3">
        <v>-6.326654263457751</v>
      </c>
      <c r="H34" s="10">
        <v>0.4512509476876421</v>
      </c>
      <c r="I34" s="17">
        <v>0.4512509476876421</v>
      </c>
      <c r="J34">
        <v>0.7000000000000011</v>
      </c>
      <c r="K34" s="12">
        <v>-8.670717393289541</v>
      </c>
      <c r="L34" s="3">
        <v>-6.326654263457751</v>
      </c>
    </row>
    <row r="35" spans="1:12" ht="12.75">
      <c r="A35" s="10">
        <v>0.46535253980288094</v>
      </c>
      <c r="B35" s="1">
        <v>54</v>
      </c>
      <c r="C35" s="3">
        <v>67.87122139437234</v>
      </c>
      <c r="D35" s="3">
        <v>68.26041953905323</v>
      </c>
      <c r="E35" s="3">
        <v>65.77184218592389</v>
      </c>
      <c r="F35" s="3">
        <v>65.84116417663816</v>
      </c>
      <c r="G35" s="3">
        <v>65.80650265193424</v>
      </c>
      <c r="H35" s="10">
        <v>0.46535253980288094</v>
      </c>
      <c r="I35" s="17">
        <v>0.46535253980288094</v>
      </c>
      <c r="J35">
        <v>54</v>
      </c>
      <c r="K35" s="12">
        <v>67.87122139437234</v>
      </c>
      <c r="L35" s="3">
        <v>65.80650265193424</v>
      </c>
    </row>
    <row r="36" spans="1:12" ht="12.75">
      <c r="A36" s="10">
        <v>0.47945413191811975</v>
      </c>
      <c r="B36" s="1">
        <v>58.3</v>
      </c>
      <c r="C36" s="3">
        <v>68.24490913219157</v>
      </c>
      <c r="D36" s="3">
        <v>68.32997902405553</v>
      </c>
      <c r="E36" s="3">
        <v>65.77910203092398</v>
      </c>
      <c r="F36" s="3">
        <v>65.84841294676141</v>
      </c>
      <c r="G36" s="3">
        <v>65.8137569459445</v>
      </c>
      <c r="H36" s="10">
        <v>0.47945413191811975</v>
      </c>
      <c r="I36" s="17">
        <v>0.47945413191811975</v>
      </c>
      <c r="J36">
        <v>58.3</v>
      </c>
      <c r="K36" s="12">
        <v>68.24490913219157</v>
      </c>
      <c r="L36" s="3">
        <v>65.8137569459445</v>
      </c>
    </row>
    <row r="37" spans="1:12" ht="12.75">
      <c r="A37" s="10">
        <v>0.49355572403335857</v>
      </c>
      <c r="B37" s="1">
        <v>62</v>
      </c>
      <c r="C37" s="3">
        <v>68.32179498342097</v>
      </c>
      <c r="D37" s="3">
        <v>68.39953902393925</v>
      </c>
      <c r="E37" s="3">
        <v>65.78655190483165</v>
      </c>
      <c r="F37" s="3">
        <v>65.85585149717284</v>
      </c>
      <c r="G37" s="3">
        <v>65.82120114453836</v>
      </c>
      <c r="H37" s="10">
        <v>0.49355572403335857</v>
      </c>
      <c r="I37" s="17">
        <v>0.49355572403335857</v>
      </c>
      <c r="J37">
        <v>62</v>
      </c>
      <c r="K37" s="12">
        <v>68.32179498342097</v>
      </c>
      <c r="L37" s="3">
        <v>65.82120114453836</v>
      </c>
    </row>
    <row r="38" spans="1:12" ht="12.75">
      <c r="A38" s="10">
        <v>0.5076573161485974</v>
      </c>
      <c r="B38" s="1">
        <v>62.8</v>
      </c>
      <c r="C38" s="3">
        <v>68.44688478200902</v>
      </c>
      <c r="D38" s="3">
        <v>68.4690978120599</v>
      </c>
      <c r="E38" s="3">
        <v>65.79419047349451</v>
      </c>
      <c r="F38" s="3">
        <v>65.86347849780464</v>
      </c>
      <c r="G38" s="3">
        <v>65.82883391560759</v>
      </c>
      <c r="H38" s="10">
        <v>0.5076573161485974</v>
      </c>
      <c r="I38" s="17">
        <v>0.5076573161485974</v>
      </c>
      <c r="J38">
        <v>62.8</v>
      </c>
      <c r="K38" s="12">
        <v>68.44688478200902</v>
      </c>
      <c r="L38" s="3">
        <v>65.82883391560759</v>
      </c>
    </row>
    <row r="39" spans="1:12" ht="12.75">
      <c r="A39" s="10">
        <v>0.5217589082638363</v>
      </c>
      <c r="B39" s="1">
        <v>24.4</v>
      </c>
      <c r="C39" s="3">
        <v>-7.655315207366067</v>
      </c>
      <c r="D39" s="3">
        <v>-8.040805657312426</v>
      </c>
      <c r="E39" s="3">
        <v>-5.278668291834143</v>
      </c>
      <c r="F39" s="3">
        <v>-5.347884729801088</v>
      </c>
      <c r="G39" s="3">
        <v>-5.313275901835185</v>
      </c>
      <c r="H39" s="10">
        <v>0.5217589082638363</v>
      </c>
      <c r="I39" s="17">
        <v>0.5217589082638363</v>
      </c>
      <c r="J39">
        <v>24.4</v>
      </c>
      <c r="K39" s="12">
        <v>-7.655315207366067</v>
      </c>
      <c r="L39" s="3">
        <v>-5.313275901835185</v>
      </c>
    </row>
    <row r="40" spans="1:12" ht="12.75">
      <c r="A40" s="10">
        <v>0.5358605003790752</v>
      </c>
      <c r="B40" s="1">
        <v>8.5</v>
      </c>
      <c r="C40" s="3">
        <v>-8.019478951405558</v>
      </c>
      <c r="D40" s="3">
        <v>-8.1103254685298</v>
      </c>
      <c r="E40" s="3">
        <v>-5.286676777990171</v>
      </c>
      <c r="F40" s="3">
        <v>-5.3558811882865704</v>
      </c>
      <c r="G40" s="3">
        <v>-5.3212783605807115</v>
      </c>
      <c r="H40" s="10">
        <v>0.5358605003790752</v>
      </c>
      <c r="I40" s="17">
        <v>0.5358605003790752</v>
      </c>
      <c r="J40">
        <v>8.5</v>
      </c>
      <c r="K40" s="12">
        <v>-8.019478951405558</v>
      </c>
      <c r="L40" s="3">
        <v>-5.3212783605807115</v>
      </c>
    </row>
    <row r="41" spans="1:12" ht="12.75">
      <c r="A41" s="10">
        <v>0.549962092494314</v>
      </c>
      <c r="B41" s="1">
        <v>2.7</v>
      </c>
      <c r="C41" s="3">
        <v>-8.096273002646273</v>
      </c>
      <c r="D41" s="3">
        <v>-8.179845903301866</v>
      </c>
      <c r="E41" s="3">
        <v>-5.294869928658678</v>
      </c>
      <c r="F41" s="3">
        <v>-5.364062079128659</v>
      </c>
      <c r="G41" s="3">
        <v>-5.329465367753973</v>
      </c>
      <c r="H41" s="10">
        <v>0.549962092494314</v>
      </c>
      <c r="I41" s="17">
        <v>0.549962092494314</v>
      </c>
      <c r="J41">
        <v>2.7</v>
      </c>
      <c r="K41" s="12">
        <v>-8.096273002646273</v>
      </c>
      <c r="L41" s="3">
        <v>-5.329465367753973</v>
      </c>
    </row>
    <row r="42" spans="1:12" ht="12.75">
      <c r="A42" s="10">
        <v>0.5640636846095529</v>
      </c>
      <c r="B42" s="1">
        <v>2.7</v>
      </c>
      <c r="C42" s="3">
        <v>-8.224647984402804</v>
      </c>
      <c r="D42" s="3">
        <v>-8.249365037999015</v>
      </c>
      <c r="E42" s="3">
        <v>-5.303246444516819</v>
      </c>
      <c r="F42" s="3">
        <v>-5.372426106922107</v>
      </c>
      <c r="G42" s="3">
        <v>-5.3378356259926445</v>
      </c>
      <c r="H42" s="10">
        <v>0.5640636846095529</v>
      </c>
      <c r="I42" s="17">
        <v>0.5640636846095529</v>
      </c>
      <c r="J42">
        <v>2.7</v>
      </c>
      <c r="K42" s="12">
        <v>-8.224647984402804</v>
      </c>
      <c r="L42" s="3">
        <v>-5.3378356259926445</v>
      </c>
    </row>
    <row r="43" spans="1:12" ht="12.75">
      <c r="A43" s="10">
        <v>0.5781652767247918</v>
      </c>
      <c r="B43" s="1">
        <v>34.4</v>
      </c>
      <c r="C43" s="3">
        <v>67.43958630472024</v>
      </c>
      <c r="D43" s="3">
        <v>67.82369804310622</v>
      </c>
      <c r="E43" s="3">
        <v>64.79229355845797</v>
      </c>
      <c r="F43" s="3">
        <v>64.8613941984045</v>
      </c>
      <c r="G43" s="3">
        <v>64.82684318707103</v>
      </c>
      <c r="H43" s="10">
        <v>0.5781652767247918</v>
      </c>
      <c r="I43" s="17">
        <v>0.5781652767247918</v>
      </c>
      <c r="J43">
        <v>34.4</v>
      </c>
      <c r="K43" s="12">
        <v>67.43958630472024</v>
      </c>
      <c r="L43" s="3">
        <v>64.82684318707103</v>
      </c>
    </row>
    <row r="44" spans="1:12" ht="12.75">
      <c r="A44" s="10">
        <v>0.5922668688400307</v>
      </c>
      <c r="B44" s="1">
        <v>52.3</v>
      </c>
      <c r="C44" s="3">
        <v>67.79592853615613</v>
      </c>
      <c r="D44" s="3">
        <v>67.89317455920538</v>
      </c>
      <c r="E44" s="3">
        <v>64.80102869889605</v>
      </c>
      <c r="F44" s="3">
        <v>64.87011642678702</v>
      </c>
      <c r="G44" s="3">
        <v>64.8355718579149</v>
      </c>
      <c r="H44" s="10">
        <v>0.5922668688400307</v>
      </c>
      <c r="I44" s="17">
        <v>0.5922668688400307</v>
      </c>
      <c r="J44">
        <v>52.3</v>
      </c>
      <c r="K44" s="12">
        <v>67.79592853615613</v>
      </c>
      <c r="L44" s="3">
        <v>64.8355718579149</v>
      </c>
    </row>
    <row r="45" spans="1:12" ht="12.75">
      <c r="A45" s="10">
        <v>0.6063684609552695</v>
      </c>
      <c r="B45" s="1">
        <v>61.7</v>
      </c>
      <c r="C45" s="3">
        <v>67.87260069028444</v>
      </c>
      <c r="D45" s="3">
        <v>67.96265181169538</v>
      </c>
      <c r="E45" s="3">
        <v>64.8099432711398</v>
      </c>
      <c r="F45" s="3">
        <v>64.87901787064868</v>
      </c>
      <c r="G45" s="3">
        <v>64.84447985240134</v>
      </c>
      <c r="H45" s="10">
        <v>0.6063684609552695</v>
      </c>
      <c r="I45" s="17">
        <v>0.6063684609552695</v>
      </c>
      <c r="J45">
        <v>61.7</v>
      </c>
      <c r="K45" s="12">
        <v>67.87260069028444</v>
      </c>
      <c r="L45" s="3">
        <v>64.84447985240134</v>
      </c>
    </row>
    <row r="46" spans="1:12" ht="12.75">
      <c r="A46" s="10">
        <v>0.6204700530705084</v>
      </c>
      <c r="B46" s="1">
        <v>62.4</v>
      </c>
      <c r="C46" s="3">
        <v>68.0040075938767</v>
      </c>
      <c r="D46" s="3">
        <v>68.03212768126691</v>
      </c>
      <c r="E46" s="3">
        <v>64.81903600985622</v>
      </c>
      <c r="F46" s="3">
        <v>64.88809726841261</v>
      </c>
      <c r="G46" s="3">
        <v>64.85356590707704</v>
      </c>
      <c r="H46" s="10">
        <v>0.6204700530705084</v>
      </c>
      <c r="I46" s="17">
        <v>0.6204700530705084</v>
      </c>
      <c r="J46">
        <v>62.4</v>
      </c>
      <c r="K46" s="12">
        <v>68.0040075938767</v>
      </c>
      <c r="L46" s="3">
        <v>64.85356590707704</v>
      </c>
    </row>
    <row r="47" spans="1:12" ht="12.75">
      <c r="A47" s="10">
        <v>0.6345716451857473</v>
      </c>
      <c r="B47" s="1">
        <v>56.6</v>
      </c>
      <c r="C47" s="3">
        <v>-7.223021279251846</v>
      </c>
      <c r="D47" s="3">
        <v>-7.609054042671776</v>
      </c>
      <c r="E47" s="3">
        <v>-4.312624249669021</v>
      </c>
      <c r="F47" s="3">
        <v>-4.38159914859538</v>
      </c>
      <c r="G47" s="3">
        <v>-4.347110922812166</v>
      </c>
      <c r="H47" s="10">
        <v>0.6345716451857473</v>
      </c>
      <c r="I47" s="17">
        <v>0.6345716451857473</v>
      </c>
      <c r="J47">
        <v>56.6</v>
      </c>
      <c r="K47" s="12">
        <v>-7.223021279251846</v>
      </c>
      <c r="L47" s="3">
        <v>-4.347110922812166</v>
      </c>
    </row>
    <row r="48" spans="1:12" ht="12.75">
      <c r="A48" s="10">
        <v>0.6486732373009861</v>
      </c>
      <c r="B48" s="1">
        <v>16.8</v>
      </c>
      <c r="C48" s="3">
        <v>-7.57424607960804</v>
      </c>
      <c r="D48" s="3">
        <v>-7.678483772769474</v>
      </c>
      <c r="E48" s="3">
        <v>-4.322064520980849</v>
      </c>
      <c r="F48" s="3">
        <v>-4.391025689622222</v>
      </c>
      <c r="G48" s="3">
        <v>-4.356544315454764</v>
      </c>
      <c r="H48" s="10">
        <v>0.6486732373009861</v>
      </c>
      <c r="I48" s="17">
        <v>0.6486732373009861</v>
      </c>
      <c r="J48">
        <v>16.8</v>
      </c>
      <c r="K48" s="12">
        <v>-7.57424607960804</v>
      </c>
      <c r="L48" s="3">
        <v>-4.356544315454764</v>
      </c>
    </row>
    <row r="49" spans="1:12" ht="12.75">
      <c r="A49" s="10">
        <v>0.662774829416225</v>
      </c>
      <c r="B49" s="1">
        <v>3.2</v>
      </c>
      <c r="C49" s="3">
        <v>-7.6507852943517385</v>
      </c>
      <c r="D49" s="3">
        <v>-7.747914355912546</v>
      </c>
      <c r="E49" s="3">
        <v>-4.3316791201956795</v>
      </c>
      <c r="F49" s="3">
        <v>-4.4006263574395685</v>
      </c>
      <c r="G49" s="3">
        <v>-4.3661519354508895</v>
      </c>
      <c r="H49" s="10">
        <v>0.662774829416225</v>
      </c>
      <c r="I49" s="17">
        <v>0.662774829416225</v>
      </c>
      <c r="J49">
        <v>3.2</v>
      </c>
      <c r="K49" s="12">
        <v>-7.6507852943517385</v>
      </c>
      <c r="L49" s="3">
        <v>-4.3661519354508895</v>
      </c>
    </row>
    <row r="50" spans="1:12" ht="12.75">
      <c r="A50" s="10">
        <v>0.6768764215314639</v>
      </c>
      <c r="B50" s="1">
        <v>3.6</v>
      </c>
      <c r="C50" s="3">
        <v>-7.785009898327153</v>
      </c>
      <c r="D50" s="3">
        <v>-7.81734347841964</v>
      </c>
      <c r="E50" s="3">
        <v>-4.341466815149641</v>
      </c>
      <c r="F50" s="3">
        <v>-4.4103999234835305</v>
      </c>
      <c r="G50" s="3">
        <v>-4.375932552438018</v>
      </c>
      <c r="H50" s="10">
        <v>0.6768764215314639</v>
      </c>
      <c r="I50" s="17">
        <v>0.6768764215314639</v>
      </c>
      <c r="J50">
        <v>3.6</v>
      </c>
      <c r="K50" s="12">
        <v>-7.785009898327153</v>
      </c>
      <c r="L50" s="3">
        <v>-4.375932552438018</v>
      </c>
    </row>
    <row r="51" spans="1:12" ht="12.75">
      <c r="A51" s="10">
        <v>0.6909780136467027</v>
      </c>
      <c r="B51" s="1">
        <v>7.9</v>
      </c>
      <c r="C51" s="3">
        <v>67.00519085976134</v>
      </c>
      <c r="D51" s="3">
        <v>67.39683196458061</v>
      </c>
      <c r="E51" s="3">
        <v>63.839567921616634</v>
      </c>
      <c r="F51" s="3">
        <v>63.90840743241314</v>
      </c>
      <c r="G51" s="3">
        <v>63.87398681330815</v>
      </c>
      <c r="H51" s="10">
        <v>0.6909780136467027</v>
      </c>
      <c r="I51" s="17">
        <v>0.6909780136467027</v>
      </c>
      <c r="J51">
        <v>7.9</v>
      </c>
      <c r="K51" s="12">
        <v>67.00519085976134</v>
      </c>
      <c r="L51" s="3">
        <v>63.87398681330815</v>
      </c>
    </row>
    <row r="52" spans="1:12" ht="12.75">
      <c r="A52" s="10">
        <v>0.7050796057619416</v>
      </c>
      <c r="B52" s="1">
        <v>35.1</v>
      </c>
      <c r="C52" s="3">
        <v>67.35444414752226</v>
      </c>
      <c r="D52" s="3">
        <v>67.4662115437595</v>
      </c>
      <c r="E52" s="3">
        <v>63.849692255265985</v>
      </c>
      <c r="F52" s="3">
        <v>63.918517281507114</v>
      </c>
      <c r="G52" s="3">
        <v>63.88410389122205</v>
      </c>
      <c r="H52" s="10">
        <v>0.7050796057619416</v>
      </c>
      <c r="I52" s="17">
        <v>0.7050796057619416</v>
      </c>
      <c r="J52">
        <v>35.1</v>
      </c>
      <c r="K52" s="12">
        <v>67.35444414752226</v>
      </c>
      <c r="L52" s="3">
        <v>63.88410389122205</v>
      </c>
    </row>
    <row r="53" spans="1:12" ht="12.75">
      <c r="A53" s="10">
        <v>0.7191811978771805</v>
      </c>
      <c r="B53" s="1">
        <v>56.6</v>
      </c>
      <c r="C53" s="3">
        <v>67.43084197041985</v>
      </c>
      <c r="D53" s="3">
        <v>67.53559209613039</v>
      </c>
      <c r="E53" s="3">
        <v>63.85998593889404</v>
      </c>
      <c r="F53" s="3">
        <v>63.92879629408448</v>
      </c>
      <c r="G53" s="3">
        <v>63.89439022587999</v>
      </c>
      <c r="H53" s="10">
        <v>0.7191811978771805</v>
      </c>
      <c r="I53" s="17">
        <v>0.7191811978771805</v>
      </c>
      <c r="J53">
        <v>56.6</v>
      </c>
      <c r="K53" s="12">
        <v>67.43084197041985</v>
      </c>
      <c r="L53" s="3">
        <v>63.89439022587999</v>
      </c>
    </row>
    <row r="54" spans="1:12" ht="12.75">
      <c r="A54" s="10">
        <v>0.7332827899924194</v>
      </c>
      <c r="B54" s="1">
        <v>60</v>
      </c>
      <c r="C54" s="3">
        <v>67.56769314479429</v>
      </c>
      <c r="D54" s="3">
        <v>67.60497111494942</v>
      </c>
      <c r="E54" s="3">
        <v>63.870447772703606</v>
      </c>
      <c r="F54" s="3">
        <v>63.93924327379708</v>
      </c>
      <c r="G54" s="3">
        <v>63.904844619210444</v>
      </c>
      <c r="H54" s="10">
        <v>0.7332827899924194</v>
      </c>
      <c r="I54" s="17">
        <v>0.7332827899924194</v>
      </c>
      <c r="J54">
        <v>60</v>
      </c>
      <c r="K54" s="12">
        <v>67.56769314479429</v>
      </c>
      <c r="L54" s="3">
        <v>63.904844619210444</v>
      </c>
    </row>
    <row r="55" spans="1:12" ht="12.75">
      <c r="A55" s="10">
        <v>0.7473843821076582</v>
      </c>
      <c r="B55" s="1">
        <v>58.8</v>
      </c>
      <c r="C55" s="3">
        <v>-6.785883170325424</v>
      </c>
      <c r="D55" s="3">
        <v>-7.186991052753321</v>
      </c>
      <c r="E55" s="3">
        <v>-3.3730334049102875</v>
      </c>
      <c r="F55" s="3">
        <v>-3.4417281700923867</v>
      </c>
      <c r="G55" s="3">
        <v>-3.4073798341314228</v>
      </c>
      <c r="H55" s="10">
        <v>0.7473843821076582</v>
      </c>
      <c r="I55" s="17">
        <v>0.7473843821076582</v>
      </c>
      <c r="J55">
        <v>58.8</v>
      </c>
      <c r="K55" s="12">
        <v>-6.785883170325424</v>
      </c>
      <c r="L55" s="3">
        <v>-3.4073798341314228</v>
      </c>
    </row>
    <row r="56" spans="1:12" ht="12.75">
      <c r="A56" s="10">
        <v>0.7614859742228971</v>
      </c>
      <c r="B56" s="1">
        <v>33.3</v>
      </c>
      <c r="C56" s="3">
        <v>-7.136531203030398</v>
      </c>
      <c r="D56" s="3">
        <v>-7.25631723774635</v>
      </c>
      <c r="E56" s="3">
        <v>-3.3838211787883505</v>
      </c>
      <c r="F56" s="3">
        <v>-3.45250076696262</v>
      </c>
      <c r="G56" s="3">
        <v>-3.4181600061446424</v>
      </c>
      <c r="H56" s="10">
        <v>0.7614859742228971</v>
      </c>
      <c r="I56" s="17">
        <v>0.7614859742228971</v>
      </c>
      <c r="J56">
        <v>33.3</v>
      </c>
      <c r="K56" s="12">
        <v>-7.136531203030398</v>
      </c>
      <c r="L56" s="3">
        <v>-3.4181600061446424</v>
      </c>
    </row>
    <row r="57" spans="1:12" ht="12.75">
      <c r="A57" s="10">
        <v>0.775587566338136</v>
      </c>
      <c r="B57" s="1">
        <v>7.4</v>
      </c>
      <c r="C57" s="3">
        <v>-7.212780350755284</v>
      </c>
      <c r="D57" s="3">
        <v>-7.3256445192612185</v>
      </c>
      <c r="E57" s="3">
        <v>-3.3947734479304925</v>
      </c>
      <c r="F57" s="3">
        <v>-3.4634376866398777</v>
      </c>
      <c r="G57" s="3">
        <v>-3.4291045872120995</v>
      </c>
      <c r="H57" s="10">
        <v>0.775587566338136</v>
      </c>
      <c r="I57" s="17">
        <v>0.775587566338136</v>
      </c>
      <c r="J57">
        <v>7.4</v>
      </c>
      <c r="K57" s="12">
        <v>-7.212780350755284</v>
      </c>
      <c r="L57" s="3">
        <v>-3.4291045872120995</v>
      </c>
    </row>
    <row r="58" spans="1:12" ht="12.75">
      <c r="A58" s="10">
        <v>0.7896891584533748</v>
      </c>
      <c r="B58" s="1">
        <v>5.4</v>
      </c>
      <c r="C58" s="3">
        <v>-7.35208583257846</v>
      </c>
      <c r="D58" s="3">
        <v>-7.394970198802464</v>
      </c>
      <c r="E58" s="3">
        <v>-3.4058890441218503</v>
      </c>
      <c r="F58" s="3">
        <v>-3.474537764212372</v>
      </c>
      <c r="G58" s="3">
        <v>-3.440212410771597</v>
      </c>
      <c r="H58" s="10">
        <v>0.7896891584533748</v>
      </c>
      <c r="I58" s="17">
        <v>0.7896891584533748</v>
      </c>
      <c r="J58">
        <v>5.4</v>
      </c>
      <c r="K58" s="12">
        <v>-7.35208583257846</v>
      </c>
      <c r="L58" s="3">
        <v>-3.440212410771597</v>
      </c>
    </row>
    <row r="59" spans="1:12" ht="12.75">
      <c r="A59" s="10">
        <v>0.8037907505686137</v>
      </c>
      <c r="B59" s="1">
        <v>8.3</v>
      </c>
      <c r="C59" s="3">
        <v>66.56494519526714</v>
      </c>
      <c r="D59" s="3">
        <v>66.97949146037718</v>
      </c>
      <c r="E59" s="3">
        <v>62.91293078704964</v>
      </c>
      <c r="F59" s="3">
        <v>62.98147173260944</v>
      </c>
      <c r="G59" s="3">
        <v>62.94720021466587</v>
      </c>
      <c r="H59" s="10">
        <v>0.8037907505686137</v>
      </c>
      <c r="I59" s="17">
        <v>0.8037907505686137</v>
      </c>
      <c r="J59">
        <v>8.3</v>
      </c>
      <c r="K59" s="12">
        <v>66.56494519526714</v>
      </c>
      <c r="L59" s="3">
        <v>62.94720021466587</v>
      </c>
    </row>
    <row r="60" spans="1:12" ht="12.75">
      <c r="A60" s="10">
        <v>0.8178923426838526</v>
      </c>
      <c r="B60" s="1">
        <v>35.6</v>
      </c>
      <c r="C60" s="3">
        <v>66.92051091107861</v>
      </c>
      <c r="D60" s="3">
        <v>67.04876112541356</v>
      </c>
      <c r="E60" s="3">
        <v>62.92436181717662</v>
      </c>
      <c r="F60" s="3">
        <v>62.99288695300723</v>
      </c>
      <c r="G60" s="3">
        <v>62.95862332669042</v>
      </c>
      <c r="H60" s="10">
        <v>0.8178923426838526</v>
      </c>
      <c r="I60" s="17">
        <v>0.8178923426838526</v>
      </c>
      <c r="J60">
        <v>35.6</v>
      </c>
      <c r="K60" s="12">
        <v>66.92051091107861</v>
      </c>
      <c r="L60" s="3">
        <v>62.95862332669042</v>
      </c>
    </row>
    <row r="61" spans="1:12" ht="12.75">
      <c r="A61" s="10">
        <v>0.8319939347990915</v>
      </c>
      <c r="B61" s="1">
        <v>50.7</v>
      </c>
      <c r="C61" s="3">
        <v>66.9966049927648</v>
      </c>
      <c r="D61" s="3">
        <v>67.11803201319259</v>
      </c>
      <c r="E61" s="3">
        <v>62.93595260835007</v>
      </c>
      <c r="F61" s="3">
        <v>63.00446177547116</v>
      </c>
      <c r="G61" s="3">
        <v>62.97020612029534</v>
      </c>
      <c r="H61" s="10">
        <v>0.8319939347990915</v>
      </c>
      <c r="I61" s="17">
        <v>0.8319939347990915</v>
      </c>
      <c r="J61">
        <v>50.7</v>
      </c>
      <c r="K61" s="12">
        <v>66.9966049927648</v>
      </c>
      <c r="L61" s="3">
        <v>62.97020612029534</v>
      </c>
    </row>
    <row r="62" spans="1:12" ht="12.75">
      <c r="A62" s="10">
        <v>0.8460955269143303</v>
      </c>
      <c r="B62" s="1">
        <v>58.1</v>
      </c>
      <c r="C62" s="3">
        <v>67.13820857772842</v>
      </c>
      <c r="D62" s="3">
        <v>67.18730123477877</v>
      </c>
      <c r="E62" s="3">
        <v>62.94770202317071</v>
      </c>
      <c r="F62" s="3">
        <v>63.01619506576402</v>
      </c>
      <c r="G62" s="3">
        <v>62.98194745966341</v>
      </c>
      <c r="H62" s="10">
        <v>0.8460955269143303</v>
      </c>
      <c r="I62" s="17">
        <v>0.8460955269143303</v>
      </c>
      <c r="J62">
        <v>58.1</v>
      </c>
      <c r="K62" s="12">
        <v>67.13820857772842</v>
      </c>
      <c r="L62" s="3">
        <v>62.98194745966341</v>
      </c>
    </row>
    <row r="63" spans="1:12" ht="12.75">
      <c r="A63" s="10">
        <v>0.8601971190295692</v>
      </c>
      <c r="B63" s="1">
        <v>55.4</v>
      </c>
      <c r="C63" s="3">
        <v>-6.342153421167482</v>
      </c>
      <c r="D63" s="3">
        <v>-6.774294224691612</v>
      </c>
      <c r="E63" s="3">
        <v>-2.4591713950967464</v>
      </c>
      <c r="F63" s="3">
        <v>-2.527549724469187</v>
      </c>
      <c r="G63" s="3">
        <v>-2.493359420836258</v>
      </c>
      <c r="H63" s="10">
        <v>0.8601971190295692</v>
      </c>
      <c r="I63" s="17">
        <v>0.8601971190295692</v>
      </c>
      <c r="J63">
        <v>55.4</v>
      </c>
      <c r="K63" s="12">
        <v>-6.342153421167482</v>
      </c>
      <c r="L63" s="3">
        <v>-2.493359420836258</v>
      </c>
    </row>
    <row r="64" spans="1:12" ht="12.75">
      <c r="A64" s="10">
        <v>0.8742987111448081</v>
      </c>
      <c r="B64" s="1">
        <v>33.8</v>
      </c>
      <c r="C64" s="3">
        <v>-6.706383024680782</v>
      </c>
      <c r="D64" s="3">
        <v>-6.843504357497615</v>
      </c>
      <c r="E64" s="3">
        <v>-2.471225927467381</v>
      </c>
      <c r="F64" s="3">
        <v>-2.5395878720863614</v>
      </c>
      <c r="G64" s="3">
        <v>-2.505405747740294</v>
      </c>
      <c r="H64" s="10">
        <v>0.8742987111448081</v>
      </c>
      <c r="I64" s="17">
        <v>0.8742987111448081</v>
      </c>
      <c r="J64">
        <v>33.8</v>
      </c>
      <c r="K64" s="12">
        <v>-6.706383024680782</v>
      </c>
      <c r="L64" s="3">
        <v>-2.505405747740294</v>
      </c>
    </row>
    <row r="65" spans="1:12" ht="12.75">
      <c r="A65" s="10">
        <v>0.8884003032600469</v>
      </c>
      <c r="B65" s="1">
        <v>15</v>
      </c>
      <c r="C65" s="3">
        <v>-6.782316370397995</v>
      </c>
      <c r="D65" s="3">
        <v>-6.91271584188144</v>
      </c>
      <c r="E65" s="3">
        <v>-2.4834356045061523</v>
      </c>
      <c r="F65" s="3">
        <v>-2.551781018323613</v>
      </c>
      <c r="G65" s="3">
        <v>-2.5176071463174847</v>
      </c>
      <c r="H65" s="10">
        <v>0.8884003032600469</v>
      </c>
      <c r="I65" s="17">
        <v>0.8884003032600469</v>
      </c>
      <c r="J65">
        <v>15</v>
      </c>
      <c r="K65" s="12">
        <v>-6.782316370397995</v>
      </c>
      <c r="L65" s="3">
        <v>-2.5176071463174847</v>
      </c>
    </row>
    <row r="66" spans="1:12" ht="12.75">
      <c r="A66" s="10">
        <v>0.9025018953752858</v>
      </c>
      <c r="B66" s="1">
        <v>7.2</v>
      </c>
      <c r="C66" s="3">
        <v>-6.926075675902099</v>
      </c>
      <c r="D66" s="3">
        <v>-6.981925599779534</v>
      </c>
      <c r="E66" s="3">
        <v>-2.495799318880019</v>
      </c>
      <c r="F66" s="3">
        <v>-2.5641280588736612</v>
      </c>
      <c r="G66" s="3">
        <v>-2.5299625107486188</v>
      </c>
      <c r="H66" s="10">
        <v>0.9025018953752858</v>
      </c>
      <c r="I66" s="17">
        <v>0.9025018953752858</v>
      </c>
      <c r="J66">
        <v>7.2</v>
      </c>
      <c r="K66" s="12">
        <v>-6.926075675902099</v>
      </c>
      <c r="L66" s="3">
        <v>-2.5299625107486188</v>
      </c>
    </row>
    <row r="68" ht="12.75">
      <c r="A68" t="s">
        <v>68</v>
      </c>
    </row>
  </sheetData>
  <printOptions/>
  <pageMargins left="0.75" right="0.75" top="1" bottom="1" header="0.492125985" footer="0.49212598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956"/>
  <sheetViews>
    <sheetView workbookViewId="0" topLeftCell="A1">
      <selection activeCell="C5" sqref="C5"/>
    </sheetView>
  </sheetViews>
  <sheetFormatPr defaultColWidth="9.140625" defaultRowHeight="12.75"/>
  <cols>
    <col min="1" max="1" width="10.28125" style="0" customWidth="1"/>
    <col min="2" max="2" width="11.00390625" style="0" customWidth="1"/>
    <col min="3" max="3" width="9.7109375" style="0" customWidth="1"/>
    <col min="4" max="4" width="9.00390625" style="0" customWidth="1"/>
    <col min="5" max="5" width="10.28125" style="0" customWidth="1"/>
    <col min="6" max="6" width="9.57421875" style="0" bestFit="1" customWidth="1"/>
    <col min="8" max="8" width="10.57421875" style="0" bestFit="1" customWidth="1"/>
    <col min="9" max="9" width="11.57421875" style="0" bestFit="1" customWidth="1"/>
    <col min="14" max="14" width="9.57421875" style="0" bestFit="1" customWidth="1"/>
    <col min="15" max="15" width="11.57421875" style="0" bestFit="1" customWidth="1"/>
    <col min="29" max="29" width="10.57421875" style="0" bestFit="1" customWidth="1"/>
  </cols>
  <sheetData>
    <row r="1" spans="1:11" ht="12.75">
      <c r="A1" s="23" t="s">
        <v>61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6" ht="12.75">
      <c r="A2" s="22" t="s">
        <v>76</v>
      </c>
      <c r="B2" s="22"/>
      <c r="C2" s="22"/>
      <c r="D2" s="22"/>
      <c r="E2" s="22"/>
      <c r="F2" s="22"/>
    </row>
    <row r="3" spans="1:5" ht="12.75">
      <c r="A3" s="1" t="s">
        <v>79</v>
      </c>
      <c r="B3" s="1"/>
      <c r="C3" s="1"/>
      <c r="D3" s="1"/>
      <c r="E3" s="1"/>
    </row>
    <row r="4" spans="1:5" ht="12.75">
      <c r="A4" s="1" t="s">
        <v>17</v>
      </c>
      <c r="B4" s="1">
        <v>37.2</v>
      </c>
      <c r="C4" s="2"/>
      <c r="D4" s="2"/>
      <c r="E4" s="2"/>
    </row>
    <row r="5" spans="1:2" ht="12.75">
      <c r="A5" s="1" t="s">
        <v>2</v>
      </c>
      <c r="B5" s="3">
        <v>30</v>
      </c>
    </row>
    <row r="6" spans="1:10" ht="12.75">
      <c r="A6" s="1" t="s">
        <v>1</v>
      </c>
      <c r="B6" s="10">
        <v>0.022</v>
      </c>
      <c r="D6" s="22" t="s">
        <v>74</v>
      </c>
      <c r="E6" s="22"/>
      <c r="F6" s="22"/>
      <c r="G6" s="22"/>
      <c r="H6" s="22"/>
      <c r="I6" s="22"/>
      <c r="J6" s="22"/>
    </row>
    <row r="7" spans="1:10" ht="12.75">
      <c r="A7" s="1" t="s">
        <v>3</v>
      </c>
      <c r="B7" s="3">
        <v>1319</v>
      </c>
      <c r="D7" s="1" t="s">
        <v>9</v>
      </c>
      <c r="E7" s="11">
        <f>B8</f>
        <v>0.036</v>
      </c>
      <c r="F7" s="1"/>
      <c r="G7" s="1" t="s">
        <v>10</v>
      </c>
      <c r="H7" s="3">
        <f>4*$B$9/(3.1415927*$B$6*0.000001139)</f>
        <v>5792.533560361677</v>
      </c>
      <c r="I7" s="1"/>
      <c r="J7" s="1"/>
    </row>
    <row r="8" spans="1:10" ht="12.75">
      <c r="A8" s="1" t="s">
        <v>4</v>
      </c>
      <c r="B8" s="11">
        <v>0.036</v>
      </c>
      <c r="D8" s="1" t="s">
        <v>11</v>
      </c>
      <c r="E8" s="1">
        <v>0</v>
      </c>
      <c r="F8" s="4"/>
      <c r="G8" s="23" t="s">
        <v>14</v>
      </c>
      <c r="H8" s="24"/>
      <c r="I8" s="25"/>
      <c r="J8" s="5"/>
    </row>
    <row r="9" spans="1:10" ht="12.75">
      <c r="A9" s="1" t="s">
        <v>5</v>
      </c>
      <c r="B9" s="1">
        <v>0.000114</v>
      </c>
      <c r="D9" s="1" t="s">
        <v>12</v>
      </c>
      <c r="E9" s="1">
        <f>E8/B6</f>
        <v>0</v>
      </c>
      <c r="F9" s="4"/>
      <c r="G9" s="28" t="s">
        <v>15</v>
      </c>
      <c r="H9" s="26"/>
      <c r="I9" s="29"/>
      <c r="J9" s="5"/>
    </row>
    <row r="10" spans="1:10" ht="12.75">
      <c r="A10" s="1" t="s">
        <v>6</v>
      </c>
      <c r="B10" s="3">
        <f>$B$4/$B$12</f>
        <v>9.3</v>
      </c>
      <c r="D10" s="1" t="s">
        <v>13</v>
      </c>
      <c r="E10" s="1">
        <f>E9/3.7</f>
        <v>0</v>
      </c>
      <c r="F10" s="1"/>
      <c r="G10" s="6"/>
      <c r="H10" s="6"/>
      <c r="I10" s="6"/>
      <c r="J10" s="1"/>
    </row>
    <row r="11" spans="1:2" ht="12.75">
      <c r="A11" s="1" t="s">
        <v>7</v>
      </c>
      <c r="B11" s="1">
        <f>$B$10/$B$7</f>
        <v>0.007050796057619409</v>
      </c>
    </row>
    <row r="12" spans="1:4" ht="12.75">
      <c r="A12" s="1" t="s">
        <v>8</v>
      </c>
      <c r="B12" s="1">
        <v>4</v>
      </c>
      <c r="D12" t="s">
        <v>49</v>
      </c>
    </row>
    <row r="13" spans="1:5" ht="12.75">
      <c r="A13" s="7" t="s">
        <v>46</v>
      </c>
      <c r="B13" s="1">
        <f>(3.1415927/4)*($B$6^2)</f>
        <v>0.00038013271669999995</v>
      </c>
      <c r="D13" t="s">
        <v>50</v>
      </c>
      <c r="E13" s="17">
        <f>1+(0.0028*H7)*(E9^0.843)</f>
        <v>1</v>
      </c>
    </row>
    <row r="14" spans="1:5" ht="12.75">
      <c r="A14" s="7" t="s">
        <v>45</v>
      </c>
      <c r="B14" s="1">
        <f>$B$7/(9.81*$B$13)</f>
        <v>353704.46219832805</v>
      </c>
      <c r="D14" t="s">
        <v>51</v>
      </c>
      <c r="E14" s="12">
        <f>H7*B8/(32*E13)</f>
        <v>6.516600255406886</v>
      </c>
    </row>
    <row r="15" spans="1:6" ht="12.75">
      <c r="A15" s="7" t="s">
        <v>47</v>
      </c>
      <c r="B15" s="1">
        <f>$B$10/(4*9.81*$B$6*($B$13^2))</f>
        <v>74552252.59221004</v>
      </c>
      <c r="D15" t="s">
        <v>52</v>
      </c>
      <c r="E15" s="17">
        <v>2.50734031337</v>
      </c>
      <c r="F15" t="s">
        <v>53</v>
      </c>
    </row>
    <row r="16" spans="1:5" ht="12.75">
      <c r="A16" s="18" t="s">
        <v>55</v>
      </c>
      <c r="B16" s="17">
        <f>16*0.000001139*(-1+EXP(E15))/(E16*(B6^2)*E15)</f>
        <v>0.2453686984724383</v>
      </c>
      <c r="D16" t="s">
        <v>54</v>
      </c>
      <c r="E16" s="17">
        <f>(-1/E15)+((EXP(E15))/(-1+EXP(E15)))</f>
        <v>0.6898844745617174</v>
      </c>
    </row>
    <row r="17" spans="1:5" ht="12.75">
      <c r="A17" s="18" t="s">
        <v>57</v>
      </c>
      <c r="B17" s="12">
        <f>B14*(1+B16*B11/2)</f>
        <v>354010.4244549094</v>
      </c>
      <c r="E17" s="17"/>
    </row>
    <row r="18" spans="1:31" ht="12.75">
      <c r="A18" s="18" t="s">
        <v>58</v>
      </c>
      <c r="B18" s="12">
        <f>B14*(-1+B16*B11/2)</f>
        <v>-353398.4999417467</v>
      </c>
      <c r="N18" s="30" t="s">
        <v>18</v>
      </c>
      <c r="O18" s="30"/>
      <c r="P18" s="30"/>
      <c r="S18" s="22" t="s">
        <v>33</v>
      </c>
      <c r="T18" s="22"/>
      <c r="U18" s="22"/>
      <c r="Y18" s="8" t="s">
        <v>39</v>
      </c>
      <c r="Z18" s="8"/>
      <c r="AA18" s="8"/>
      <c r="AE18" t="s">
        <v>18</v>
      </c>
    </row>
    <row r="19" spans="1:29" ht="12.75">
      <c r="A19" s="1" t="s">
        <v>16</v>
      </c>
      <c r="B19" s="1" t="s">
        <v>19</v>
      </c>
      <c r="C19" s="1" t="s">
        <v>20</v>
      </c>
      <c r="D19" s="1" t="s">
        <v>21</v>
      </c>
      <c r="E19" s="1" t="s">
        <v>22</v>
      </c>
      <c r="F19" s="1" t="s">
        <v>23</v>
      </c>
      <c r="G19" s="1" t="s">
        <v>24</v>
      </c>
      <c r="H19" s="1" t="s">
        <v>25</v>
      </c>
      <c r="I19" s="1" t="s">
        <v>26</v>
      </c>
      <c r="J19" s="1" t="s">
        <v>27</v>
      </c>
      <c r="K19" s="1" t="s">
        <v>28</v>
      </c>
      <c r="L19" s="1" t="s">
        <v>16</v>
      </c>
      <c r="N19" s="1" t="s">
        <v>29</v>
      </c>
      <c r="O19" s="1" t="s">
        <v>30</v>
      </c>
      <c r="P19" s="1" t="s">
        <v>31</v>
      </c>
      <c r="Q19" s="1" t="s">
        <v>32</v>
      </c>
      <c r="S19" s="1" t="s">
        <v>34</v>
      </c>
      <c r="T19" s="1" t="s">
        <v>35</v>
      </c>
      <c r="U19" s="1" t="s">
        <v>36</v>
      </c>
      <c r="V19" s="1" t="s">
        <v>37</v>
      </c>
      <c r="W19" s="1" t="s">
        <v>38</v>
      </c>
      <c r="Y19" s="1" t="s">
        <v>40</v>
      </c>
      <c r="Z19" s="1" t="s">
        <v>41</v>
      </c>
      <c r="AA19" s="1" t="s">
        <v>42</v>
      </c>
      <c r="AB19" s="1" t="s">
        <v>43</v>
      </c>
      <c r="AC19" s="1" t="s">
        <v>44</v>
      </c>
    </row>
    <row r="20" spans="1:29" ht="12.75">
      <c r="A20" s="1">
        <f>0</f>
        <v>0</v>
      </c>
      <c r="B20" s="3">
        <f>$B$5</f>
        <v>30</v>
      </c>
      <c r="C20" s="1">
        <f>$B$9</f>
        <v>0.000114</v>
      </c>
      <c r="D20" s="3">
        <f>B20-((8*$B$8*$B$10*($B$9^2))/((3.1415927^2)*9.81*($B$6^5)))</f>
        <v>29.930240562622437</v>
      </c>
      <c r="E20" s="1">
        <f>$B$9</f>
        <v>0.000114</v>
      </c>
      <c r="F20" s="3">
        <f>D20-((8*$B$8*$B$10*($B$9^2))/((3.1415927^2)*9.81*($B$6^5)))</f>
        <v>29.860481125244874</v>
      </c>
      <c r="G20" s="1">
        <f>$B$9</f>
        <v>0.000114</v>
      </c>
      <c r="H20" s="3">
        <f>F20-((8*$B$8*$B$10*($B$9^2))/((3.1415927^2)*9.81*($B$6^5)))</f>
        <v>29.79072168786731</v>
      </c>
      <c r="I20" s="1">
        <f>$B$9</f>
        <v>0.000114</v>
      </c>
      <c r="J20" s="3">
        <f>H20-((8*$B$8*$B$10*($B$9^2))/((3.1415927^2)*9.81*($B$6^5)))</f>
        <v>29.720962250489748</v>
      </c>
      <c r="K20" s="1">
        <f>$B$9</f>
        <v>0.000114</v>
      </c>
      <c r="L20" s="1">
        <f>0</f>
        <v>0</v>
      </c>
      <c r="N20" s="9">
        <f>((B20-D20)-$B$18*(C20+E20))/((2*$B$17))</f>
        <v>0.00011390147274373215</v>
      </c>
      <c r="O20" s="9">
        <f>((D20-F20)-($B$18)*(E20+G20))/(2*$B$17)</f>
        <v>0.00011390147274373215</v>
      </c>
      <c r="P20" s="9">
        <f>((F20-H20)-$B$18*(G20+I20))/(2*$B$17)</f>
        <v>0.00011390147274373215</v>
      </c>
      <c r="Q20" s="9">
        <f>((H20-J20)-$B$18*(I20+K20))/(2*$B$17)</f>
        <v>0.00011390147274373215</v>
      </c>
      <c r="S20" s="10">
        <f>$B$8</f>
        <v>0.036</v>
      </c>
      <c r="T20" s="10">
        <f>$B$8</f>
        <v>0.036</v>
      </c>
      <c r="U20" s="10">
        <f>$B$8</f>
        <v>0.036</v>
      </c>
      <c r="V20" s="10">
        <f>$B$8</f>
        <v>0.036</v>
      </c>
      <c r="W20" s="10">
        <f>$B$8</f>
        <v>0.036</v>
      </c>
      <c r="Y20" s="3">
        <f>4*$B$9/(3.1415927*$B$6*0.000001139)</f>
        <v>5792.533560361677</v>
      </c>
      <c r="Z20" s="3">
        <f>4*$B$9/(3.1415927*$B$6*0.000001139)</f>
        <v>5792.533560361677</v>
      </c>
      <c r="AA20" s="3">
        <f>4*$B$9/(3.1415927*$B$6*0.000001139)</f>
        <v>5792.533560361677</v>
      </c>
      <c r="AB20" s="3">
        <f>4*$B$9/(3.1415927*$B$6*0.000001139)</f>
        <v>5792.533560361677</v>
      </c>
      <c r="AC20" s="3">
        <f>4*$B$9/(3.1415927*$B$6*0.000001139)</f>
        <v>5792.533560361677</v>
      </c>
    </row>
    <row r="21" spans="1:29" ht="12.75">
      <c r="A21" s="10">
        <f>A20+$B$11</f>
        <v>0.007050796057619409</v>
      </c>
      <c r="B21" s="3">
        <f aca="true" t="shared" si="0" ref="B21:B84">$B$5</f>
        <v>30</v>
      </c>
      <c r="C21" s="9">
        <f>((B21-D20)-$B$18*E20-($B$17+$B$18)*(N20))/$B$17</f>
        <v>0.00011380311579669575</v>
      </c>
      <c r="D21" s="10">
        <f>(B20-$B$18*C20-($B$17+$B$18)*(N20)-$B$17*E21)</f>
        <v>29.930240562622437</v>
      </c>
      <c r="E21" s="9">
        <f>((B20-F20)-$B$18*(C20+G20)-($B$17+$B$18)*(N20+O20))/(2*$B$17)</f>
        <v>0.00011380311579669575</v>
      </c>
      <c r="F21" s="10">
        <f>(D20-$B$18*E20-($B$17+$B$18)*(O20)-$B$17*G21)</f>
        <v>29.860481125244867</v>
      </c>
      <c r="G21" s="9">
        <f>((D20-H20)-$B$18*(E20+I20)-($B$17+$B$18)*(O20+P20))/(2*$B$17)</f>
        <v>0.00011380311579669575</v>
      </c>
      <c r="H21" s="10">
        <f>(F20-$B$18*G20-($B$17+$B$18)*(P20)-$B$17*I21)</f>
        <v>29.79072168786731</v>
      </c>
      <c r="I21" s="9">
        <f>((F20-J20)-$B$18*(G20+K20)-($B$17+$B$18)*(P20+Q20))/(2*$B$17)</f>
        <v>0.00011380311579669575</v>
      </c>
      <c r="J21" s="3">
        <f>H20-$B$18*I20-($B$17+$B$18)*Q20</f>
        <v>70.00845157796923</v>
      </c>
      <c r="K21" s="1">
        <f>0</f>
        <v>0</v>
      </c>
      <c r="L21" s="10">
        <f>L20+$B$11</f>
        <v>0.007050796057619409</v>
      </c>
      <c r="N21" s="9">
        <f aca="true" t="shared" si="1" ref="N21:N84">((B21-D21)-$B$18*(C21+E21))/((2*$B$17))</f>
        <v>0.00011370492886450293</v>
      </c>
      <c r="O21" s="9">
        <f aca="true" t="shared" si="2" ref="O21:O84">((D21-F21)-($B$18)*(E21+G21))/(2*$B$17)</f>
        <v>0.00011370492886450294</v>
      </c>
      <c r="P21" s="9">
        <f aca="true" t="shared" si="3" ref="P21:P84">((F21-H21)-$B$18*(G21+I21))/(2*$B$17)</f>
        <v>0.00011370492886450293</v>
      </c>
      <c r="Q21" s="9">
        <f aca="true" t="shared" si="4" ref="Q21:Q84">((H21-J21)-$B$18*(I21+K21))/(2*$B$17)</f>
        <v>1.702225964844762E-10</v>
      </c>
      <c r="S21" s="10">
        <f aca="true" t="shared" si="5" ref="S21:V37">(((64/ABS(Y21))^8)+9.5*(LN($E$10+5.74/(ABS(Y21)^0.9))-((2500/ABS(Y21))^6))^(-16))^0.125</f>
        <v>0.036135398109379074</v>
      </c>
      <c r="T21" s="10">
        <f t="shared" si="5"/>
        <v>0.036135398109379074</v>
      </c>
      <c r="U21" s="10">
        <f t="shared" si="5"/>
        <v>0.036135398109379074</v>
      </c>
      <c r="V21" s="10">
        <f t="shared" si="5"/>
        <v>0.036135398109379074</v>
      </c>
      <c r="W21" s="3">
        <f>0</f>
        <v>0</v>
      </c>
      <c r="Y21" s="3">
        <f>4*C21/(3.1415927*$B$6*0.000001139)</f>
        <v>5782.52953970251</v>
      </c>
      <c r="Z21" s="3">
        <f>4*E21/(3.1415927*$B$6*0.000001139)</f>
        <v>5782.52953970251</v>
      </c>
      <c r="AA21" s="3">
        <f>4*G21/(3.1415927*$B$6*0.000001139)</f>
        <v>5782.52953970251</v>
      </c>
      <c r="AB21" s="3">
        <f>4*I21/(3.1415927*$B$6*0.000001139)</f>
        <v>5782.52953970251</v>
      </c>
      <c r="AC21" s="3">
        <f>4*K21/(3.1415927*$B$6*0.000001139)</f>
        <v>0</v>
      </c>
    </row>
    <row r="22" spans="1:29" ht="12.75">
      <c r="A22" s="10">
        <f aca="true" t="shared" si="6" ref="A22:A85">A21+$B$11</f>
        <v>0.014101592115238818</v>
      </c>
      <c r="B22" s="3">
        <f t="shared" si="0"/>
        <v>30</v>
      </c>
      <c r="C22" s="9">
        <f aca="true" t="shared" si="7" ref="C22:C85">((B22-D21)-$B$18*E21-($B$17+$B$18)*(N21))/$B$17</f>
        <v>0.0001136069116532746</v>
      </c>
      <c r="D22" s="10">
        <f aca="true" t="shared" si="8" ref="D22:D85">(B21-$B$18*C21-($B$17+$B$18)*(N21)-$B$17*E22)</f>
        <v>29.930240562622437</v>
      </c>
      <c r="E22" s="9">
        <f aca="true" t="shared" si="9" ref="E22:E85">((B21-F21)-$B$18*(C21+G21)-($B$17+$B$18)*(N21+O21))/(2*$B$17)</f>
        <v>0.0001136069116532746</v>
      </c>
      <c r="F22" s="10">
        <f aca="true" t="shared" si="10" ref="F22:F85">(D21-$B$18*E21-($B$17+$B$18)*(O21)-$B$17*G22)</f>
        <v>29.86048112524488</v>
      </c>
      <c r="G22" s="9">
        <f aca="true" t="shared" si="11" ref="G22:G85">((D21-H21)-$B$18*(E21+I21)-($B$17+$B$18)*(O21+P21))/(2*$B$17)</f>
        <v>0.0001136069116532746</v>
      </c>
      <c r="H22" s="10">
        <f aca="true" t="shared" si="12" ref="H22:H85">(F21-$B$18*G21-($B$17+$B$18)*(P21)-$B$17*I22)</f>
        <v>70.00860219269353</v>
      </c>
      <c r="I22" s="9">
        <f aca="true" t="shared" si="13" ref="I22:I85">((F21-J21)-$B$18*(G21+K21)-($B$17+$B$18)*(P21+Q21))/(2*$B$17)</f>
        <v>4.2515855613083736E-10</v>
      </c>
      <c r="J22" s="3">
        <f aca="true" t="shared" si="14" ref="J22:J85">H21-$B$18*I21-($B$17+$B$18)*Q21</f>
        <v>70.00857199495312</v>
      </c>
      <c r="K22" s="1">
        <f>0</f>
        <v>0</v>
      </c>
      <c r="L22" s="10">
        <f aca="true" t="shared" si="15" ref="L22:L85">L21+$B$11</f>
        <v>0.014101592115238818</v>
      </c>
      <c r="N22" s="9">
        <f t="shared" si="1"/>
        <v>0.00011350906386963971</v>
      </c>
      <c r="O22" s="9">
        <f t="shared" si="2"/>
        <v>0.00011350906386963968</v>
      </c>
      <c r="P22" s="9">
        <f t="shared" si="3"/>
        <v>7.645879778066337E-10</v>
      </c>
      <c r="Q22" s="9">
        <f t="shared" si="4"/>
        <v>2.5486274403753655E-10</v>
      </c>
      <c r="S22" s="10">
        <f t="shared" si="5"/>
        <v>0.0361531319073726</v>
      </c>
      <c r="T22" s="10">
        <f t="shared" si="5"/>
        <v>0.0361531319073726</v>
      </c>
      <c r="U22" s="10">
        <f t="shared" si="5"/>
        <v>0.0361531319073726</v>
      </c>
      <c r="V22" s="10">
        <f t="shared" si="5"/>
        <v>2962.54764219772</v>
      </c>
      <c r="W22" s="3">
        <f>0</f>
        <v>0</v>
      </c>
      <c r="Y22" s="3">
        <f aca="true" t="shared" si="16" ref="Y22:Y85">4*C22/(3.1415927*$B$6*0.000001139)</f>
        <v>5772.560074040676</v>
      </c>
      <c r="Z22" s="3">
        <f aca="true" t="shared" si="17" ref="Z22:Z85">4*E22/(3.1415927*$B$6*0.000001139)</f>
        <v>5772.560074040676</v>
      </c>
      <c r="AA22" s="3">
        <f aca="true" t="shared" si="18" ref="AA22:AA85">4*G22/(3.1415927*$B$6*0.000001139)</f>
        <v>5772.560074040676</v>
      </c>
      <c r="AB22" s="3">
        <f aca="true" t="shared" si="19" ref="AB22:AB85">4*I22/(3.1415927*$B$6*0.000001139)</f>
        <v>0.021603028112831484</v>
      </c>
      <c r="AC22" s="3">
        <f aca="true" t="shared" si="20" ref="AC22:AC85">4*K22/(3.1415927*$B$6*0.000001139)</f>
        <v>0</v>
      </c>
    </row>
    <row r="23" spans="1:29" ht="12.75">
      <c r="A23" s="10">
        <f t="shared" si="6"/>
        <v>0.02115238817285823</v>
      </c>
      <c r="B23" s="3">
        <f t="shared" si="0"/>
        <v>30</v>
      </c>
      <c r="C23" s="9">
        <f t="shared" si="7"/>
        <v>0.00011341138522073425</v>
      </c>
      <c r="D23" s="10">
        <f t="shared" si="8"/>
        <v>29.930240562622437</v>
      </c>
      <c r="E23" s="9">
        <f t="shared" si="9"/>
        <v>0.00011341138522073423</v>
      </c>
      <c r="F23" s="10">
        <f t="shared" si="10"/>
        <v>70.00887307771195</v>
      </c>
      <c r="G23" s="9">
        <f t="shared" si="11"/>
        <v>1.1882914039261694E-09</v>
      </c>
      <c r="H23" s="10">
        <f t="shared" si="12"/>
        <v>70.00878248478323</v>
      </c>
      <c r="I23" s="9">
        <f t="shared" si="13"/>
        <v>5.941459878099141E-10</v>
      </c>
      <c r="J23" s="3">
        <f t="shared" si="14"/>
        <v>70.00875228713275</v>
      </c>
      <c r="K23" s="1">
        <f>0</f>
        <v>0</v>
      </c>
      <c r="L23" s="10">
        <f t="shared" si="15"/>
        <v>0.02115238817285823</v>
      </c>
      <c r="N23" s="9">
        <f t="shared" si="1"/>
        <v>0.00011331387541420053</v>
      </c>
      <c r="O23" s="9">
        <f t="shared" si="2"/>
        <v>1.6960498197723142E-09</v>
      </c>
      <c r="P23" s="9">
        <f t="shared" si="3"/>
        <v>1.017630526442119E-09</v>
      </c>
      <c r="Q23" s="9">
        <f t="shared" si="4"/>
        <v>3.3921028128287153E-10</v>
      </c>
      <c r="S23" s="10">
        <f t="shared" si="5"/>
        <v>0.03617083957073233</v>
      </c>
      <c r="T23" s="10">
        <f t="shared" si="5"/>
        <v>0.03617083957073233</v>
      </c>
      <c r="U23" s="10">
        <f t="shared" si="5"/>
        <v>1059.9693592531096</v>
      </c>
      <c r="V23" s="10">
        <f t="shared" si="5"/>
        <v>2119.937698592304</v>
      </c>
      <c r="W23" s="3">
        <f>0</f>
        <v>0</v>
      </c>
      <c r="Y23" s="3">
        <f t="shared" si="16"/>
        <v>5762.62504401938</v>
      </c>
      <c r="Z23" s="3">
        <f t="shared" si="17"/>
        <v>5762.62504401938</v>
      </c>
      <c r="AA23" s="3">
        <f t="shared" si="18"/>
        <v>0.060379103830979206</v>
      </c>
      <c r="AB23" s="3">
        <f t="shared" si="19"/>
        <v>0.03018956643985234</v>
      </c>
      <c r="AC23" s="3">
        <f t="shared" si="20"/>
        <v>0</v>
      </c>
    </row>
    <row r="24" spans="1:29" ht="12.75">
      <c r="A24" s="10">
        <f t="shared" si="6"/>
        <v>0.028203184230477636</v>
      </c>
      <c r="B24" s="3">
        <f t="shared" si="0"/>
        <v>30</v>
      </c>
      <c r="C24" s="9">
        <f t="shared" si="7"/>
        <v>0.00011321653415818609</v>
      </c>
      <c r="D24" s="10">
        <f t="shared" si="8"/>
        <v>70.00926402522121</v>
      </c>
      <c r="E24" s="9">
        <f t="shared" si="9"/>
        <v>2.287644652515757E-09</v>
      </c>
      <c r="F24" s="10">
        <f t="shared" si="10"/>
        <v>70.00911303764325</v>
      </c>
      <c r="G24" s="9">
        <f t="shared" si="11"/>
        <v>1.525097597403551E-09</v>
      </c>
      <c r="H24" s="10">
        <f t="shared" si="12"/>
        <v>70.00902244505119</v>
      </c>
      <c r="I24" s="9">
        <f t="shared" si="13"/>
        <v>7.625491474222553E-10</v>
      </c>
      <c r="J24" s="3">
        <f t="shared" si="14"/>
        <v>70.00899224751298</v>
      </c>
      <c r="K24" s="1">
        <f>0</f>
        <v>0</v>
      </c>
      <c r="L24" s="10">
        <f t="shared" si="15"/>
        <v>0.028203184230477636</v>
      </c>
      <c r="N24" s="9">
        <f t="shared" si="1"/>
        <v>2.9628577705122775E-09</v>
      </c>
      <c r="O24" s="9">
        <f t="shared" si="2"/>
        <v>2.116328879383544E-09</v>
      </c>
      <c r="P24" s="9">
        <f t="shared" si="3"/>
        <v>1.2697980878126601E-09</v>
      </c>
      <c r="Q24" s="9">
        <f t="shared" si="4"/>
        <v>4.232661559344948E-10</v>
      </c>
      <c r="S24" s="10">
        <f t="shared" si="5"/>
        <v>0.0361885209830759</v>
      </c>
      <c r="T24" s="10">
        <f t="shared" si="5"/>
        <v>550.589217009928</v>
      </c>
      <c r="U24" s="10">
        <f t="shared" si="5"/>
        <v>825.8831960459211</v>
      </c>
      <c r="V24" s="10">
        <f t="shared" si="5"/>
        <v>1651.765636724439</v>
      </c>
      <c r="W24" s="3">
        <f>0</f>
        <v>0</v>
      </c>
      <c r="Y24" s="3">
        <f t="shared" si="16"/>
        <v>5752.724330694096</v>
      </c>
      <c r="Z24" s="3">
        <f t="shared" si="17"/>
        <v>0.11623910898139866</v>
      </c>
      <c r="AA24" s="3">
        <f t="shared" si="18"/>
        <v>0.07749279838409676</v>
      </c>
      <c r="AB24" s="3">
        <f t="shared" si="19"/>
        <v>0.03874641691112805</v>
      </c>
      <c r="AC24" s="3">
        <f t="shared" si="20"/>
        <v>0</v>
      </c>
    </row>
    <row r="25" spans="1:29" ht="12.75">
      <c r="A25" s="10">
        <f t="shared" si="6"/>
        <v>0.035253980288097043</v>
      </c>
      <c r="B25" s="3">
        <f t="shared" si="0"/>
        <v>30</v>
      </c>
      <c r="C25" s="9">
        <f t="shared" si="7"/>
        <v>-0.00011301491318986236</v>
      </c>
      <c r="D25" s="10">
        <f t="shared" si="8"/>
        <v>70.00956344626739</v>
      </c>
      <c r="E25" s="9">
        <f t="shared" si="9"/>
        <v>2.79110649164225E-09</v>
      </c>
      <c r="F25" s="10">
        <f t="shared" si="10"/>
        <v>70.00941245936163</v>
      </c>
      <c r="G25" s="9">
        <f t="shared" si="11"/>
        <v>1.8607390324578249E-09</v>
      </c>
      <c r="H25" s="10">
        <f t="shared" si="12"/>
        <v>70.00932186717289</v>
      </c>
      <c r="I25" s="9">
        <f t="shared" si="13"/>
        <v>9.303699276032886E-10</v>
      </c>
      <c r="J25" s="3">
        <f t="shared" si="14"/>
        <v>70.00929166976908</v>
      </c>
      <c r="K25" s="1">
        <f>0</f>
        <v>0</v>
      </c>
      <c r="L25" s="10">
        <f t="shared" si="15"/>
        <v>0.035253980288097043</v>
      </c>
      <c r="N25" s="9">
        <f t="shared" si="1"/>
        <v>-0.00011291740630076726</v>
      </c>
      <c r="O25" s="9">
        <f t="shared" si="2"/>
        <v>2.5351543513261244E-09</v>
      </c>
      <c r="P25" s="9">
        <f t="shared" si="3"/>
        <v>1.5210934961289493E-09</v>
      </c>
      <c r="Q25" s="9">
        <f t="shared" si="4"/>
        <v>5.070313129352895E-10</v>
      </c>
      <c r="S25" s="10">
        <f t="shared" si="5"/>
        <v>0.03620685344484124</v>
      </c>
      <c r="T25" s="10">
        <f t="shared" si="5"/>
        <v>451.27352961889176</v>
      </c>
      <c r="U25" s="10">
        <f t="shared" si="5"/>
        <v>676.9097955460599</v>
      </c>
      <c r="V25" s="10">
        <f t="shared" si="5"/>
        <v>1353.8189924843261</v>
      </c>
      <c r="W25" s="3">
        <f>0</f>
        <v>0</v>
      </c>
      <c r="Y25" s="3">
        <f t="shared" si="16"/>
        <v>-5742.479626961747</v>
      </c>
      <c r="Z25" s="3">
        <f t="shared" si="17"/>
        <v>0.1418208598542199</v>
      </c>
      <c r="AA25" s="3">
        <f t="shared" si="18"/>
        <v>0.09454730958409531</v>
      </c>
      <c r="AB25" s="3">
        <f t="shared" si="19"/>
        <v>0.04727367569467818</v>
      </c>
      <c r="AC25" s="3">
        <f t="shared" si="20"/>
        <v>0</v>
      </c>
    </row>
    <row r="26" spans="1:29" ht="12.75">
      <c r="A26" s="10">
        <f t="shared" si="6"/>
        <v>0.04230477634571645</v>
      </c>
      <c r="B26" s="3">
        <f t="shared" si="0"/>
        <v>30</v>
      </c>
      <c r="C26" s="9">
        <f t="shared" si="7"/>
        <v>-0.00011282006795714856</v>
      </c>
      <c r="D26" s="10">
        <f t="shared" si="8"/>
        <v>30.069276282417984</v>
      </c>
      <c r="E26" s="9">
        <f t="shared" si="9"/>
        <v>-0.00011282006796093939</v>
      </c>
      <c r="F26" s="10">
        <f t="shared" si="10"/>
        <v>70.00977113721105</v>
      </c>
      <c r="G26" s="9">
        <f t="shared" si="11"/>
        <v>2.19521948194086E-09</v>
      </c>
      <c r="H26" s="10">
        <f t="shared" si="12"/>
        <v>70.00968054549203</v>
      </c>
      <c r="I26" s="9">
        <f t="shared" si="13"/>
        <v>1.0976102148786625E-09</v>
      </c>
      <c r="J26" s="3">
        <f t="shared" si="14"/>
        <v>70.0096503482448</v>
      </c>
      <c r="K26" s="1">
        <f>0</f>
        <v>0</v>
      </c>
      <c r="L26" s="10">
        <f t="shared" si="15"/>
        <v>0.04230477634571645</v>
      </c>
      <c r="N26" s="9">
        <f t="shared" si="1"/>
        <v>-0.00011272289787145462</v>
      </c>
      <c r="O26" s="9">
        <f t="shared" si="2"/>
        <v>-0.00011272289787953474</v>
      </c>
      <c r="P26" s="9">
        <f t="shared" si="3"/>
        <v>1.7715195765296997E-09</v>
      </c>
      <c r="Q26" s="9">
        <f t="shared" si="4"/>
        <v>5.905066938774609E-10</v>
      </c>
      <c r="S26" s="10">
        <f t="shared" si="5"/>
        <v>0.03622460534530751</v>
      </c>
      <c r="T26" s="10">
        <f t="shared" si="5"/>
        <v>0.0362246053449618</v>
      </c>
      <c r="U26" s="10">
        <f t="shared" si="5"/>
        <v>573.770635869171</v>
      </c>
      <c r="V26" s="10">
        <f t="shared" si="5"/>
        <v>1147.5407762716925</v>
      </c>
      <c r="W26" s="3">
        <f>0</f>
        <v>0</v>
      </c>
      <c r="Y26" s="3">
        <f t="shared" si="16"/>
        <v>-5732.579209860246</v>
      </c>
      <c r="Z26" s="3">
        <f t="shared" si="17"/>
        <v>-5732.579210052864</v>
      </c>
      <c r="AA26" s="3">
        <f t="shared" si="18"/>
        <v>0.11154282913598426</v>
      </c>
      <c r="AB26" s="3">
        <f t="shared" si="19"/>
        <v>0.055771438648074066</v>
      </c>
      <c r="AC26" s="3">
        <f t="shared" si="20"/>
        <v>0</v>
      </c>
    </row>
    <row r="27" spans="1:29" ht="12.75">
      <c r="A27" s="10">
        <f t="shared" si="6"/>
        <v>0.04935557240333586</v>
      </c>
      <c r="B27" s="3">
        <f t="shared" si="0"/>
        <v>30</v>
      </c>
      <c r="C27" s="9">
        <f t="shared" si="7"/>
        <v>-0.00011262589574905573</v>
      </c>
      <c r="D27" s="10">
        <f t="shared" si="8"/>
        <v>30.069276285275958</v>
      </c>
      <c r="E27" s="9">
        <f t="shared" si="9"/>
        <v>-0.00011262589575334461</v>
      </c>
      <c r="F27" s="10">
        <f t="shared" si="10"/>
        <v>30.138552570914072</v>
      </c>
      <c r="G27" s="9">
        <f t="shared" si="11"/>
        <v>-0.00011262589576621106</v>
      </c>
      <c r="H27" s="10">
        <f t="shared" si="12"/>
        <v>70.01009827501854</v>
      </c>
      <c r="I27" s="9">
        <f t="shared" si="13"/>
        <v>1.26427188945911E-09</v>
      </c>
      <c r="J27" s="3">
        <f t="shared" si="14"/>
        <v>70.01006807794997</v>
      </c>
      <c r="K27" s="1">
        <f>0</f>
        <v>0</v>
      </c>
      <c r="L27" s="10">
        <f t="shared" si="15"/>
        <v>0.04935557240333586</v>
      </c>
      <c r="N27" s="9">
        <f t="shared" si="1"/>
        <v>-0.00011252906130390425</v>
      </c>
      <c r="O27" s="9">
        <f t="shared" si="2"/>
        <v>-0.00011252906131297859</v>
      </c>
      <c r="P27" s="9">
        <f t="shared" si="3"/>
        <v>-0.00011252906133112717</v>
      </c>
      <c r="Q27" s="9">
        <f t="shared" si="4"/>
        <v>6.736932373617843E-10</v>
      </c>
      <c r="S27" s="10">
        <f t="shared" si="5"/>
        <v>0.03624233069624558</v>
      </c>
      <c r="T27" s="10">
        <f t="shared" si="5"/>
        <v>0.0362423306958537</v>
      </c>
      <c r="U27" s="10">
        <f t="shared" si="5"/>
        <v>0.036242330694678006</v>
      </c>
      <c r="V27" s="10">
        <f t="shared" si="5"/>
        <v>996.2670913805339</v>
      </c>
      <c r="W27" s="3">
        <f>0</f>
        <v>0</v>
      </c>
      <c r="Y27" s="3">
        <f t="shared" si="16"/>
        <v>-5722.712990282463</v>
      </c>
      <c r="Z27" s="3">
        <f t="shared" si="17"/>
        <v>-5722.7129905003885</v>
      </c>
      <c r="AA27" s="3">
        <f t="shared" si="18"/>
        <v>-5722.712991154154</v>
      </c>
      <c r="AB27" s="3">
        <f t="shared" si="19"/>
        <v>0.06423980130801546</v>
      </c>
      <c r="AC27" s="3">
        <f t="shared" si="20"/>
        <v>0</v>
      </c>
    </row>
    <row r="28" spans="1:29" ht="12.75">
      <c r="A28" s="10">
        <f t="shared" si="6"/>
        <v>0.056406368460955265</v>
      </c>
      <c r="B28" s="3">
        <f t="shared" si="0"/>
        <v>30</v>
      </c>
      <c r="C28" s="9">
        <f t="shared" si="7"/>
        <v>-0.00011243239424187658</v>
      </c>
      <c r="D28" s="10">
        <f t="shared" si="8"/>
        <v>30.069276288485597</v>
      </c>
      <c r="E28" s="9">
        <f t="shared" si="9"/>
        <v>-0.0001124323942466616</v>
      </c>
      <c r="F28" s="10">
        <f t="shared" si="10"/>
        <v>30.1385525773333</v>
      </c>
      <c r="G28" s="9">
        <f t="shared" si="11"/>
        <v>-0.00011243239426101678</v>
      </c>
      <c r="H28" s="10">
        <f t="shared" si="12"/>
        <v>30.207828866905317</v>
      </c>
      <c r="I28" s="9">
        <f t="shared" si="13"/>
        <v>-0.000112432394284942</v>
      </c>
      <c r="J28" s="3">
        <f t="shared" si="14"/>
        <v>70.01054465455839</v>
      </c>
      <c r="K28" s="1">
        <f>0</f>
        <v>0</v>
      </c>
      <c r="L28" s="10">
        <f t="shared" si="15"/>
        <v>0.056406368460955265</v>
      </c>
      <c r="N28" s="9">
        <f t="shared" si="1"/>
        <v>-0.00011233589427842361</v>
      </c>
      <c r="O28" s="9">
        <f t="shared" si="2"/>
        <v>-0.00011233589428848861</v>
      </c>
      <c r="P28" s="9">
        <f t="shared" si="3"/>
        <v>-0.00011233589430861872</v>
      </c>
      <c r="Q28" s="9">
        <f t="shared" si="4"/>
        <v>-0.00011233589433881371</v>
      </c>
      <c r="S28" s="10">
        <f t="shared" si="5"/>
        <v>0.03626002937836502</v>
      </c>
      <c r="T28" s="10">
        <f t="shared" si="5"/>
        <v>0.03626002937792691</v>
      </c>
      <c r="U28" s="10">
        <f t="shared" si="5"/>
        <v>0.03626002937661264</v>
      </c>
      <c r="V28" s="10">
        <f t="shared" si="5"/>
        <v>0.03626002937442218</v>
      </c>
      <c r="W28" s="3">
        <f>0</f>
        <v>0</v>
      </c>
      <c r="Y28" s="3">
        <f t="shared" si="16"/>
        <v>-5712.880850156886</v>
      </c>
      <c r="Z28" s="3">
        <f t="shared" si="17"/>
        <v>-5712.880850400021</v>
      </c>
      <c r="AA28" s="3">
        <f t="shared" si="18"/>
        <v>-5712.880851129432</v>
      </c>
      <c r="AB28" s="3">
        <f t="shared" si="19"/>
        <v>-5712.8808523451125</v>
      </c>
      <c r="AC28" s="3">
        <f t="shared" si="20"/>
        <v>0</v>
      </c>
    </row>
    <row r="29" spans="1:29" ht="12.75">
      <c r="A29" s="10">
        <f t="shared" si="6"/>
        <v>0.06345716451857468</v>
      </c>
      <c r="B29" s="3">
        <f t="shared" si="0"/>
        <v>30</v>
      </c>
      <c r="C29" s="9">
        <f t="shared" si="7"/>
        <v>-0.00011223956111992631</v>
      </c>
      <c r="D29" s="10">
        <f t="shared" si="8"/>
        <v>30.069276292045632</v>
      </c>
      <c r="E29" s="9">
        <f t="shared" si="9"/>
        <v>-0.00011223956112520585</v>
      </c>
      <c r="F29" s="10">
        <f t="shared" si="10"/>
        <v>30.138552584453414</v>
      </c>
      <c r="G29" s="9">
        <f t="shared" si="11"/>
        <v>-0.00011223956114104451</v>
      </c>
      <c r="H29" s="10">
        <f t="shared" si="12"/>
        <v>30.20782887758542</v>
      </c>
      <c r="I29" s="9">
        <f t="shared" si="13"/>
        <v>-0.00011223956116744226</v>
      </c>
      <c r="J29" s="3">
        <f t="shared" si="14"/>
        <v>-9.456869530798228</v>
      </c>
      <c r="K29" s="1">
        <f>0</f>
        <v>0</v>
      </c>
      <c r="L29" s="10">
        <f t="shared" si="15"/>
        <v>0.06345716451857468</v>
      </c>
      <c r="N29" s="9">
        <f t="shared" si="1"/>
        <v>-0.00011214339448332905</v>
      </c>
      <c r="O29" s="9">
        <f t="shared" si="2"/>
        <v>-0.0001121433944943814</v>
      </c>
      <c r="P29" s="9">
        <f t="shared" si="3"/>
        <v>-0.00011214339451648597</v>
      </c>
      <c r="Q29" s="9">
        <f t="shared" si="4"/>
        <v>-8.391593429544988E-10</v>
      </c>
      <c r="S29" s="10">
        <f t="shared" si="5"/>
        <v>0.03627770127239765</v>
      </c>
      <c r="T29" s="10">
        <f t="shared" si="5"/>
        <v>0.036277701271913335</v>
      </c>
      <c r="U29" s="10">
        <f t="shared" si="5"/>
        <v>0.03627770127046044</v>
      </c>
      <c r="V29" s="10">
        <f t="shared" si="5"/>
        <v>0.0362777012680389</v>
      </c>
      <c r="W29" s="3">
        <f>0</f>
        <v>0</v>
      </c>
      <c r="Y29" s="3">
        <f t="shared" si="16"/>
        <v>-5703.082671819639</v>
      </c>
      <c r="Z29" s="3">
        <f t="shared" si="17"/>
        <v>-5703.0826720879</v>
      </c>
      <c r="AA29" s="3">
        <f t="shared" si="18"/>
        <v>-5703.0826728926895</v>
      </c>
      <c r="AB29" s="3">
        <f t="shared" si="19"/>
        <v>-5703.082674234004</v>
      </c>
      <c r="AC29" s="3">
        <f t="shared" si="20"/>
        <v>0</v>
      </c>
    </row>
    <row r="30" spans="1:29" ht="12.75">
      <c r="A30" s="10">
        <f t="shared" si="6"/>
        <v>0.07050796057619409</v>
      </c>
      <c r="B30" s="3">
        <f t="shared" si="0"/>
        <v>30</v>
      </c>
      <c r="C30" s="9">
        <f t="shared" si="7"/>
        <v>-0.00011204739407551549</v>
      </c>
      <c r="D30" s="10">
        <f t="shared" si="8"/>
        <v>30.0692762959549</v>
      </c>
      <c r="E30" s="9">
        <f t="shared" si="9"/>
        <v>-0.00011204739408128789</v>
      </c>
      <c r="F30" s="10">
        <f t="shared" si="10"/>
        <v>30.138552592271907</v>
      </c>
      <c r="G30" s="9">
        <f t="shared" si="11"/>
        <v>-0.00011204739409860487</v>
      </c>
      <c r="H30" s="10">
        <f t="shared" si="12"/>
        <v>-9.457493354559087</v>
      </c>
      <c r="I30" s="9">
        <f t="shared" si="13"/>
        <v>-1.7607115938577537E-09</v>
      </c>
      <c r="J30" s="3">
        <f t="shared" si="14"/>
        <v>-9.457463159606426</v>
      </c>
      <c r="K30" s="1">
        <f>0</f>
        <v>0</v>
      </c>
      <c r="L30" s="10">
        <f t="shared" si="15"/>
        <v>0.07050796057619409</v>
      </c>
      <c r="N30" s="9">
        <f t="shared" si="1"/>
        <v>-0.00011195155961491841</v>
      </c>
      <c r="O30" s="9">
        <f t="shared" si="2"/>
        <v>-0.00011195155962695457</v>
      </c>
      <c r="P30" s="9">
        <f t="shared" si="3"/>
        <v>-2.764442370305133E-09</v>
      </c>
      <c r="Q30" s="9">
        <f t="shared" si="4"/>
        <v>-9.214810407982074E-10</v>
      </c>
      <c r="S30" s="10">
        <f t="shared" si="5"/>
        <v>0.03629534625910108</v>
      </c>
      <c r="T30" s="10">
        <f t="shared" si="5"/>
        <v>0.036295346258570525</v>
      </c>
      <c r="U30" s="10">
        <f t="shared" si="5"/>
        <v>0.03629534625697894</v>
      </c>
      <c r="V30" s="10">
        <f t="shared" si="5"/>
        <v>715.3655842442064</v>
      </c>
      <c r="W30" s="3">
        <f>0</f>
        <v>0</v>
      </c>
      <c r="Y30" s="3">
        <f t="shared" si="16"/>
        <v>-5693.318338013101</v>
      </c>
      <c r="Z30" s="3">
        <f t="shared" si="17"/>
        <v>-5693.318338306407</v>
      </c>
      <c r="AA30" s="3">
        <f t="shared" si="18"/>
        <v>-5693.318339186312</v>
      </c>
      <c r="AB30" s="3">
        <f t="shared" si="19"/>
        <v>-0.08946474559244681</v>
      </c>
      <c r="AC30" s="3">
        <f t="shared" si="20"/>
        <v>0</v>
      </c>
    </row>
    <row r="31" spans="1:29" ht="12.75">
      <c r="A31" s="10">
        <f t="shared" si="6"/>
        <v>0.0775587566338135</v>
      </c>
      <c r="B31" s="3">
        <f t="shared" si="0"/>
        <v>30</v>
      </c>
      <c r="C31" s="9">
        <f t="shared" si="7"/>
        <v>-0.00011185589080892241</v>
      </c>
      <c r="D31" s="10">
        <f t="shared" si="8"/>
        <v>30.069276300212138</v>
      </c>
      <c r="E31" s="9">
        <f t="shared" si="9"/>
        <v>-0.00011185589081518574</v>
      </c>
      <c r="F31" s="10">
        <f t="shared" si="10"/>
        <v>-9.458235802242246</v>
      </c>
      <c r="G31" s="9">
        <f t="shared" si="11"/>
        <v>-3.850137722100548E-09</v>
      </c>
      <c r="H31" s="10">
        <f t="shared" si="12"/>
        <v>-9.458145218204994</v>
      </c>
      <c r="I31" s="9">
        <f t="shared" si="13"/>
        <v>-1.9250696438662793E-09</v>
      </c>
      <c r="J31" s="3">
        <f t="shared" si="14"/>
        <v>-9.45811502351835</v>
      </c>
      <c r="K31" s="1">
        <f>0</f>
        <v>0</v>
      </c>
      <c r="L31" s="10">
        <f t="shared" si="15"/>
        <v>0.0775587566338135</v>
      </c>
      <c r="N31" s="9">
        <f t="shared" si="1"/>
        <v>-0.00011176038737744326</v>
      </c>
      <c r="O31" s="9">
        <f t="shared" si="2"/>
        <v>-5.01758413059465E-09</v>
      </c>
      <c r="P31" s="9">
        <f t="shared" si="3"/>
        <v>-3.0105521052377676E-09</v>
      </c>
      <c r="Q31" s="9">
        <f t="shared" si="4"/>
        <v>-1.0035176395781107E-09</v>
      </c>
      <c r="S31" s="10">
        <f t="shared" si="5"/>
        <v>0.03631296421926211</v>
      </c>
      <c r="T31" s="10">
        <f t="shared" si="5"/>
        <v>0.036312964218685344</v>
      </c>
      <c r="U31" s="10">
        <f t="shared" si="5"/>
        <v>327.1447851840523</v>
      </c>
      <c r="V31" s="10">
        <f t="shared" si="5"/>
        <v>654.289304305861</v>
      </c>
      <c r="W31" s="3">
        <f>0</f>
        <v>0</v>
      </c>
      <c r="Y31" s="3">
        <f t="shared" si="16"/>
        <v>-5683.587731884511</v>
      </c>
      <c r="Z31" s="3">
        <f t="shared" si="17"/>
        <v>-5683.587732202762</v>
      </c>
      <c r="AA31" s="3">
        <f t="shared" si="18"/>
        <v>-0.19563203480071825</v>
      </c>
      <c r="AB31" s="3">
        <f t="shared" si="19"/>
        <v>-0.0978160571765695</v>
      </c>
      <c r="AC31" s="3">
        <f t="shared" si="20"/>
        <v>0</v>
      </c>
    </row>
    <row r="32" spans="1:29" ht="12.75">
      <c r="A32" s="10">
        <f t="shared" si="6"/>
        <v>0.0846095526914329</v>
      </c>
      <c r="B32" s="3">
        <f t="shared" si="0"/>
        <v>30</v>
      </c>
      <c r="C32" s="9">
        <f t="shared" si="7"/>
        <v>-0.00011166504902836502</v>
      </c>
      <c r="D32" s="10">
        <f t="shared" si="8"/>
        <v>-9.45909667030679</v>
      </c>
      <c r="E32" s="9">
        <f t="shared" si="9"/>
        <v>-6.26656850797554E-09</v>
      </c>
      <c r="F32" s="10">
        <f t="shared" si="10"/>
        <v>-9.458945698425387</v>
      </c>
      <c r="G32" s="9">
        <f t="shared" si="11"/>
        <v>-4.177715151950368E-09</v>
      </c>
      <c r="H32" s="10">
        <f t="shared" si="12"/>
        <v>-9.458855115251284</v>
      </c>
      <c r="I32" s="9">
        <f t="shared" si="13"/>
        <v>-2.088858420001506E-09</v>
      </c>
      <c r="J32" s="3">
        <f t="shared" si="14"/>
        <v>-9.458824920852376</v>
      </c>
      <c r="K32" s="1">
        <f>0</f>
        <v>0</v>
      </c>
      <c r="L32" s="10">
        <f t="shared" si="15"/>
        <v>0.0846095526914329</v>
      </c>
      <c r="N32" s="9">
        <f t="shared" si="1"/>
        <v>-7.596878196161377E-09</v>
      </c>
      <c r="O32" s="9">
        <f t="shared" si="2"/>
        <v>-5.426345941229079E-09</v>
      </c>
      <c r="P32" s="9">
        <f t="shared" si="3"/>
        <v>-3.255809313743712E-09</v>
      </c>
      <c r="Q32" s="9">
        <f t="shared" si="4"/>
        <v>-1.085270062753998E-09</v>
      </c>
      <c r="S32" s="10">
        <f t="shared" si="5"/>
        <v>0.036330555033700467</v>
      </c>
      <c r="T32" s="10">
        <f t="shared" si="5"/>
        <v>200.9955650245507</v>
      </c>
      <c r="U32" s="10">
        <f t="shared" si="5"/>
        <v>301.4931445092845</v>
      </c>
      <c r="V32" s="10">
        <f t="shared" si="5"/>
        <v>602.9860453752972</v>
      </c>
      <c r="W32" s="3">
        <f>0</f>
        <v>0</v>
      </c>
      <c r="Y32" s="3">
        <f t="shared" si="16"/>
        <v>-5673.89073698453</v>
      </c>
      <c r="Z32" s="3">
        <f t="shared" si="17"/>
        <v>-0.3184149858838063</v>
      </c>
      <c r="AA32" s="3">
        <f t="shared" si="18"/>
        <v>-0.21227680020442094</v>
      </c>
      <c r="AB32" s="3">
        <f t="shared" si="19"/>
        <v>-0.10613844298862096</v>
      </c>
      <c r="AC32" s="3">
        <f t="shared" si="20"/>
        <v>0</v>
      </c>
    </row>
    <row r="33" spans="1:29" ht="12.75">
      <c r="A33" s="10">
        <f t="shared" si="6"/>
        <v>0.09166034874905231</v>
      </c>
      <c r="B33" s="3">
        <f t="shared" si="0"/>
        <v>30</v>
      </c>
      <c r="C33" s="9">
        <f t="shared" si="7"/>
        <v>0.00011145684984804152</v>
      </c>
      <c r="D33" s="10">
        <f t="shared" si="8"/>
        <v>-9.459864397250707</v>
      </c>
      <c r="E33" s="9">
        <f t="shared" si="9"/>
        <v>-6.756232059508859E-09</v>
      </c>
      <c r="F33" s="10">
        <f t="shared" si="10"/>
        <v>-9.459713426915892</v>
      </c>
      <c r="G33" s="9">
        <f t="shared" si="11"/>
        <v>-4.50415772291041E-09</v>
      </c>
      <c r="H33" s="10">
        <f t="shared" si="12"/>
        <v>-9.459622844669735</v>
      </c>
      <c r="I33" s="9">
        <f t="shared" si="13"/>
        <v>-2.2520797663875124E-09</v>
      </c>
      <c r="J33" s="3">
        <f t="shared" si="14"/>
        <v>-9.459592650580147</v>
      </c>
      <c r="K33" s="1">
        <f>0</f>
        <v>0</v>
      </c>
      <c r="L33" s="10">
        <f t="shared" si="15"/>
        <v>0.09166034874905231</v>
      </c>
      <c r="N33" s="9">
        <f t="shared" si="1"/>
        <v>0.00011136135386536998</v>
      </c>
      <c r="O33" s="9">
        <f t="shared" si="2"/>
        <v>-5.833691478211322E-09</v>
      </c>
      <c r="P33" s="9">
        <f t="shared" si="3"/>
        <v>-3.5002167576578577E-09</v>
      </c>
      <c r="Q33" s="9">
        <f t="shared" si="4"/>
        <v>-1.1667392309847555E-09</v>
      </c>
      <c r="S33" s="10">
        <f t="shared" si="5"/>
        <v>0.036349784168918424</v>
      </c>
      <c r="T33" s="10">
        <f t="shared" si="5"/>
        <v>186.42824386898903</v>
      </c>
      <c r="U33" s="10">
        <f t="shared" si="5"/>
        <v>279.6421785185014</v>
      </c>
      <c r="V33" s="10">
        <f t="shared" si="5"/>
        <v>559.2841323049614</v>
      </c>
      <c r="W33" s="3">
        <f>0</f>
        <v>0</v>
      </c>
      <c r="Y33" s="3">
        <f t="shared" si="16"/>
        <v>5663.311783131339</v>
      </c>
      <c r="Z33" s="3">
        <f t="shared" si="17"/>
        <v>-0.34329562233593464</v>
      </c>
      <c r="AA33" s="3">
        <f t="shared" si="18"/>
        <v>-0.22886390150105945</v>
      </c>
      <c r="AB33" s="3">
        <f t="shared" si="19"/>
        <v>-0.11443199673167676</v>
      </c>
      <c r="AC33" s="3">
        <f t="shared" si="20"/>
        <v>0</v>
      </c>
    </row>
    <row r="34" spans="1:29" ht="12.75">
      <c r="A34" s="10">
        <f t="shared" si="6"/>
        <v>0.09871114480667172</v>
      </c>
      <c r="B34" s="3">
        <f t="shared" si="0"/>
        <v>30</v>
      </c>
      <c r="C34" s="9">
        <f t="shared" si="7"/>
        <v>0.00011126602295222373</v>
      </c>
      <c r="D34" s="10">
        <f t="shared" si="8"/>
        <v>29.93120678408463</v>
      </c>
      <c r="E34" s="9">
        <f t="shared" si="9"/>
        <v>0.00011126602296767563</v>
      </c>
      <c r="F34" s="10">
        <f t="shared" si="10"/>
        <v>-9.46053878733698</v>
      </c>
      <c r="G34" s="9">
        <f t="shared" si="11"/>
        <v>-4.829469111344897E-09</v>
      </c>
      <c r="H34" s="10">
        <f t="shared" si="12"/>
        <v>-9.460448206083358</v>
      </c>
      <c r="I34" s="9">
        <f t="shared" si="13"/>
        <v>-2.4147355213955788E-09</v>
      </c>
      <c r="J34" s="3">
        <f t="shared" si="14"/>
        <v>-9.46041801232459</v>
      </c>
      <c r="K34" s="1">
        <f>0</f>
        <v>0</v>
      </c>
      <c r="L34" s="10">
        <f t="shared" si="15"/>
        <v>0.09871114480667172</v>
      </c>
      <c r="N34" s="9">
        <f t="shared" si="1"/>
        <v>0.00011117085683871044</v>
      </c>
      <c r="O34" s="9">
        <f t="shared" si="2"/>
        <v>0.00011117085687058373</v>
      </c>
      <c r="P34" s="9">
        <f t="shared" si="3"/>
        <v>-3.743777189872744E-09</v>
      </c>
      <c r="Q34" s="9">
        <f t="shared" si="4"/>
        <v>-1.2479260619875929E-09</v>
      </c>
      <c r="S34" s="10">
        <f t="shared" si="5"/>
        <v>0.03636744403015814</v>
      </c>
      <c r="T34" s="10">
        <f t="shared" si="5"/>
        <v>0.036367444028726825</v>
      </c>
      <c r="U34" s="10">
        <f t="shared" si="5"/>
        <v>260.80557696637663</v>
      </c>
      <c r="V34" s="10">
        <f t="shared" si="5"/>
        <v>521.6109453252465</v>
      </c>
      <c r="W34" s="3">
        <f>0</f>
        <v>0</v>
      </c>
      <c r="Y34" s="3">
        <f t="shared" si="16"/>
        <v>5653.61554455025</v>
      </c>
      <c r="Z34" s="3">
        <f t="shared" si="17"/>
        <v>5653.615545335388</v>
      </c>
      <c r="AA34" s="3">
        <f t="shared" si="18"/>
        <v>-0.24539352549294208</v>
      </c>
      <c r="AB34" s="3">
        <f t="shared" si="19"/>
        <v>-0.122696811816503</v>
      </c>
      <c r="AC34" s="3">
        <f t="shared" si="20"/>
        <v>0</v>
      </c>
    </row>
    <row r="35" spans="1:29" ht="12.75">
      <c r="A35" s="10">
        <f t="shared" si="6"/>
        <v>0.10576194086429112</v>
      </c>
      <c r="B35" s="3">
        <f t="shared" si="0"/>
        <v>30</v>
      </c>
      <c r="C35" s="9">
        <f t="shared" si="7"/>
        <v>0.00011107585522452728</v>
      </c>
      <c r="D35" s="10">
        <f t="shared" si="8"/>
        <v>29.931206772810903</v>
      </c>
      <c r="E35" s="9">
        <f t="shared" si="9"/>
        <v>0.00011107585524094782</v>
      </c>
      <c r="F35" s="10">
        <f t="shared" si="10"/>
        <v>29.86241354489767</v>
      </c>
      <c r="G35" s="9">
        <f t="shared" si="11"/>
        <v>0.00011107585529020917</v>
      </c>
      <c r="H35" s="10">
        <f t="shared" si="12"/>
        <v>-9.461330999764273</v>
      </c>
      <c r="I35" s="9">
        <f t="shared" si="13"/>
        <v>-2.5768275172694737E-09</v>
      </c>
      <c r="J35" s="3">
        <f t="shared" si="14"/>
        <v>-9.461300806357828</v>
      </c>
      <c r="K35" s="1">
        <f>0</f>
        <v>0</v>
      </c>
      <c r="L35" s="10">
        <f t="shared" si="15"/>
        <v>0.10576194086429112</v>
      </c>
      <c r="N35" s="9">
        <f t="shared" si="1"/>
        <v>0.00011098101784173536</v>
      </c>
      <c r="O35" s="9">
        <f t="shared" si="2"/>
        <v>0.00011098101787554231</v>
      </c>
      <c r="P35" s="9">
        <f t="shared" si="3"/>
        <v>0.00011098101794315605</v>
      </c>
      <c r="Q35" s="9">
        <f t="shared" si="4"/>
        <v>-1.3288314702958147E-09</v>
      </c>
      <c r="S35" s="10">
        <f t="shared" si="5"/>
        <v>0.03638507641689705</v>
      </c>
      <c r="T35" s="10">
        <f t="shared" si="5"/>
        <v>0.036385076415373085</v>
      </c>
      <c r="U35" s="10">
        <f t="shared" si="5"/>
        <v>0.03638507641080123</v>
      </c>
      <c r="V35" s="10">
        <f t="shared" si="5"/>
        <v>488.7996847225072</v>
      </c>
      <c r="W35" s="3">
        <f>0</f>
        <v>0</v>
      </c>
      <c r="Y35" s="3">
        <f t="shared" si="16"/>
        <v>5643.952799420606</v>
      </c>
      <c r="Z35" s="3">
        <f t="shared" si="17"/>
        <v>5643.952800254962</v>
      </c>
      <c r="AA35" s="3">
        <f t="shared" si="18"/>
        <v>5643.9528027580145</v>
      </c>
      <c r="AB35" s="3">
        <f t="shared" si="19"/>
        <v>-0.13093298134251652</v>
      </c>
      <c r="AC35" s="3">
        <f t="shared" si="20"/>
        <v>0</v>
      </c>
    </row>
    <row r="36" spans="1:29" ht="12.75">
      <c r="A36" s="10">
        <f t="shared" si="6"/>
        <v>0.11281273692191053</v>
      </c>
      <c r="B36" s="3">
        <f t="shared" si="0"/>
        <v>30</v>
      </c>
      <c r="C36" s="9">
        <f t="shared" si="7"/>
        <v>0.00011088634439004632</v>
      </c>
      <c r="D36" s="10">
        <f t="shared" si="8"/>
        <v>29.931206760853243</v>
      </c>
      <c r="E36" s="9">
        <f t="shared" si="9"/>
        <v>0.00011088634440743186</v>
      </c>
      <c r="F36" s="10">
        <f t="shared" si="10"/>
        <v>29.862413520982393</v>
      </c>
      <c r="G36" s="9">
        <f t="shared" si="11"/>
        <v>0.00011088634445958868</v>
      </c>
      <c r="H36" s="10">
        <f t="shared" si="12"/>
        <v>29.793620279663287</v>
      </c>
      <c r="I36" s="9">
        <f t="shared" si="13"/>
        <v>0.00011088634454651658</v>
      </c>
      <c r="J36" s="3">
        <f t="shared" si="14"/>
        <v>-9.462240833598933</v>
      </c>
      <c r="K36" s="1">
        <f>0</f>
        <v>0</v>
      </c>
      <c r="L36" s="10">
        <f t="shared" si="15"/>
        <v>0.11281273692191053</v>
      </c>
      <c r="N36" s="9">
        <f t="shared" si="1"/>
        <v>0.00011079183460346758</v>
      </c>
      <c r="O36" s="9">
        <f t="shared" si="2"/>
        <v>0.00011079183463920137</v>
      </c>
      <c r="P36" s="9">
        <f t="shared" si="3"/>
        <v>0.00011079183471066902</v>
      </c>
      <c r="Q36" s="9">
        <f t="shared" si="4"/>
        <v>0.00011079183481787019</v>
      </c>
      <c r="S36" s="10">
        <f t="shared" si="5"/>
        <v>0.03640268120688352</v>
      </c>
      <c r="T36" s="10">
        <f t="shared" si="5"/>
        <v>0.03640268120526696</v>
      </c>
      <c r="U36" s="10">
        <f t="shared" si="5"/>
        <v>0.03640268120041722</v>
      </c>
      <c r="V36" s="10">
        <f t="shared" si="5"/>
        <v>0.03640268119233434</v>
      </c>
      <c r="W36" s="3">
        <f>0</f>
        <v>0</v>
      </c>
      <c r="Y36" s="3">
        <f t="shared" si="16"/>
        <v>5634.323432150579</v>
      </c>
      <c r="Z36" s="3">
        <f t="shared" si="17"/>
        <v>5634.323433033968</v>
      </c>
      <c r="AA36" s="3">
        <f t="shared" si="18"/>
        <v>5634.323435684145</v>
      </c>
      <c r="AB36" s="3">
        <f t="shared" si="19"/>
        <v>5634.323440101099</v>
      </c>
      <c r="AC36" s="3">
        <f t="shared" si="20"/>
        <v>0</v>
      </c>
    </row>
    <row r="37" spans="1:29" ht="12.75">
      <c r="A37" s="10">
        <f t="shared" si="6"/>
        <v>0.11986353297952994</v>
      </c>
      <c r="B37" s="3">
        <f t="shared" si="0"/>
        <v>30</v>
      </c>
      <c r="C37" s="9">
        <f t="shared" si="7"/>
        <v>0.00011069748818172546</v>
      </c>
      <c r="D37" s="10">
        <f t="shared" si="8"/>
        <v>29.931206748214038</v>
      </c>
      <c r="E37" s="9">
        <f t="shared" si="9"/>
        <v>0.00011069748820007286</v>
      </c>
      <c r="F37" s="10">
        <f t="shared" si="10"/>
        <v>29.862413495703983</v>
      </c>
      <c r="G37" s="9">
        <f t="shared" si="11"/>
        <v>0.00011069748825511496</v>
      </c>
      <c r="H37" s="10">
        <f t="shared" si="12"/>
        <v>29.793620241745757</v>
      </c>
      <c r="I37" s="9">
        <f t="shared" si="13"/>
        <v>0.00011069748834685173</v>
      </c>
      <c r="J37" s="3">
        <f t="shared" si="14"/>
        <v>68.9128918668426</v>
      </c>
      <c r="K37" s="1">
        <f>0</f>
        <v>0</v>
      </c>
      <c r="L37" s="10">
        <f t="shared" si="15"/>
        <v>0.11986353297952994</v>
      </c>
      <c r="N37" s="9">
        <f t="shared" si="1"/>
        <v>0.00011060330486076727</v>
      </c>
      <c r="O37" s="9">
        <f t="shared" si="2"/>
        <v>0.00011060330489842127</v>
      </c>
      <c r="P37" s="9">
        <f t="shared" si="3"/>
        <v>0.00011060330497372924</v>
      </c>
      <c r="Q37" s="9">
        <f t="shared" si="4"/>
        <v>1.4896510479415735E-09</v>
      </c>
      <c r="S37" s="10">
        <f t="shared" si="5"/>
        <v>0.0364202582778964</v>
      </c>
      <c r="T37" s="10">
        <f t="shared" si="5"/>
        <v>0.03642025827618716</v>
      </c>
      <c r="U37" s="10">
        <f t="shared" si="5"/>
        <v>0.03642025827105952</v>
      </c>
      <c r="V37" s="10">
        <f t="shared" si="5"/>
        <v>0.03642025826251345</v>
      </c>
      <c r="W37" s="3">
        <f>0</f>
        <v>0</v>
      </c>
      <c r="Y37" s="3">
        <f t="shared" si="16"/>
        <v>5624.727327547235</v>
      </c>
      <c r="Z37" s="3">
        <f t="shared" si="17"/>
        <v>5624.727328479497</v>
      </c>
      <c r="AA37" s="3">
        <f t="shared" si="18"/>
        <v>5624.72733127628</v>
      </c>
      <c r="AB37" s="3">
        <f t="shared" si="19"/>
        <v>5624.727335937581</v>
      </c>
      <c r="AC37" s="3">
        <f t="shared" si="20"/>
        <v>0</v>
      </c>
    </row>
    <row r="38" spans="1:29" ht="12.75">
      <c r="A38" s="10">
        <f t="shared" si="6"/>
        <v>0.12691432903714936</v>
      </c>
      <c r="B38" s="3">
        <f t="shared" si="0"/>
        <v>30</v>
      </c>
      <c r="C38" s="9">
        <f t="shared" si="7"/>
        <v>0.0001105092843403337</v>
      </c>
      <c r="D38" s="10">
        <f t="shared" si="8"/>
        <v>29.93120673489564</v>
      </c>
      <c r="E38" s="9">
        <f t="shared" si="9"/>
        <v>0.00011050928435963948</v>
      </c>
      <c r="F38" s="10">
        <f t="shared" si="10"/>
        <v>29.862413469067242</v>
      </c>
      <c r="G38" s="9">
        <f t="shared" si="11"/>
        <v>0.00011050928441755687</v>
      </c>
      <c r="H38" s="10">
        <f t="shared" si="12"/>
        <v>68.91397584861355</v>
      </c>
      <c r="I38" s="9">
        <f t="shared" si="13"/>
        <v>3.059430293956666E-09</v>
      </c>
      <c r="J38" s="3">
        <f t="shared" si="14"/>
        <v>68.91394565928815</v>
      </c>
      <c r="K38" s="1">
        <f>0</f>
        <v>0</v>
      </c>
      <c r="L38" s="10">
        <f t="shared" si="15"/>
        <v>0.12691432903714936</v>
      </c>
      <c r="N38" s="9">
        <f t="shared" si="1"/>
        <v>0.00011041542635830513</v>
      </c>
      <c r="O38" s="9">
        <f t="shared" si="2"/>
        <v>0.00011041542639787258</v>
      </c>
      <c r="P38" s="9">
        <f t="shared" si="3"/>
        <v>4.7091287436415915E-09</v>
      </c>
      <c r="Q38" s="9">
        <f t="shared" si="4"/>
        <v>1.5697099932471396E-09</v>
      </c>
      <c r="S38" s="10">
        <f aca="true" t="shared" si="21" ref="S38:V101">(((64/ABS(Y38))^8)+9.5*(LN($E$10+5.74/(ABS(Y38)^0.9))-((2500/ABS(Y38))^6))^(-16))^0.125</f>
        <v>0.03643780750774849</v>
      </c>
      <c r="T38" s="10">
        <f t="shared" si="21"/>
        <v>0.036437807505946634</v>
      </c>
      <c r="U38" s="10">
        <f t="shared" si="21"/>
        <v>0.03643780750054103</v>
      </c>
      <c r="V38" s="10">
        <f t="shared" si="21"/>
        <v>411.69510562591034</v>
      </c>
      <c r="W38" s="3">
        <f>0</f>
        <v>0</v>
      </c>
      <c r="Y38" s="3">
        <f t="shared" si="16"/>
        <v>5615.1643708152105</v>
      </c>
      <c r="Z38" s="3">
        <f t="shared" si="17"/>
        <v>5615.164371796171</v>
      </c>
      <c r="AA38" s="3">
        <f t="shared" si="18"/>
        <v>5615.164374739051</v>
      </c>
      <c r="AB38" s="3">
        <f t="shared" si="19"/>
        <v>0.1554548478362384</v>
      </c>
      <c r="AC38" s="3">
        <f t="shared" si="20"/>
        <v>0</v>
      </c>
    </row>
    <row r="39" spans="1:29" ht="12.75">
      <c r="A39" s="10">
        <f t="shared" si="6"/>
        <v>0.13396512509476877</v>
      </c>
      <c r="B39" s="3">
        <f t="shared" si="0"/>
        <v>30</v>
      </c>
      <c r="C39" s="9">
        <f t="shared" si="7"/>
        <v>0.00011032173061443675</v>
      </c>
      <c r="D39" s="10">
        <f t="shared" si="8"/>
        <v>29.93120672090047</v>
      </c>
      <c r="E39" s="9">
        <f t="shared" si="9"/>
        <v>0.00011032173063469759</v>
      </c>
      <c r="F39" s="10">
        <f t="shared" si="10"/>
        <v>68.91517684167614</v>
      </c>
      <c r="G39" s="9">
        <f t="shared" si="11"/>
        <v>6.438537823732156E-09</v>
      </c>
      <c r="H39" s="10">
        <f t="shared" si="12"/>
        <v>68.91508627503427</v>
      </c>
      <c r="I39" s="9">
        <f t="shared" si="13"/>
        <v>3.21927017786144E-09</v>
      </c>
      <c r="J39" s="3">
        <f t="shared" si="14"/>
        <v>68.91505608614608</v>
      </c>
      <c r="K39" s="1">
        <f>0</f>
        <v>0</v>
      </c>
      <c r="L39" s="10">
        <f t="shared" si="15"/>
        <v>0.13396512509476877</v>
      </c>
      <c r="N39" s="9">
        <f t="shared" si="1"/>
        <v>0.00011022819684853524</v>
      </c>
      <c r="O39" s="9">
        <f t="shared" si="2"/>
        <v>8.247449381774283E-09</v>
      </c>
      <c r="P39" s="9">
        <f t="shared" si="3"/>
        <v>4.948472220495246E-09</v>
      </c>
      <c r="Q39" s="9">
        <f t="shared" si="4"/>
        <v>1.6494911721186795E-09</v>
      </c>
      <c r="S39" s="10">
        <f t="shared" si="21"/>
        <v>0.03645532877429062</v>
      </c>
      <c r="T39" s="10">
        <f t="shared" si="21"/>
        <v>0.03645532877239609</v>
      </c>
      <c r="U39" s="10">
        <f t="shared" si="21"/>
        <v>195.6270992744575</v>
      </c>
      <c r="V39" s="10">
        <f t="shared" si="21"/>
        <v>391.2540446860909</v>
      </c>
      <c r="W39" s="3">
        <f>0</f>
        <v>0</v>
      </c>
      <c r="Y39" s="3">
        <f t="shared" si="16"/>
        <v>5605.634447555308</v>
      </c>
      <c r="Z39" s="3">
        <f t="shared" si="17"/>
        <v>5605.634448584795</v>
      </c>
      <c r="AA39" s="3">
        <f t="shared" si="18"/>
        <v>0.32715303880374164</v>
      </c>
      <c r="AB39" s="3">
        <f t="shared" si="19"/>
        <v>0.1635765837292447</v>
      </c>
      <c r="AC39" s="3">
        <f t="shared" si="20"/>
        <v>0</v>
      </c>
    </row>
    <row r="40" spans="1:29" ht="12.75">
      <c r="A40" s="10">
        <f t="shared" si="6"/>
        <v>0.14101592115238817</v>
      </c>
      <c r="B40" s="3">
        <f t="shared" si="0"/>
        <v>30</v>
      </c>
      <c r="C40" s="9">
        <f t="shared" si="7"/>
        <v>0.00011013482476037032</v>
      </c>
      <c r="D40" s="10">
        <f t="shared" si="8"/>
        <v>68.91649464665497</v>
      </c>
      <c r="E40" s="9">
        <f t="shared" si="9"/>
        <v>1.0135655684803511E-08</v>
      </c>
      <c r="F40" s="10">
        <f t="shared" si="10"/>
        <v>68.91634370461877</v>
      </c>
      <c r="G40" s="9">
        <f t="shared" si="11"/>
        <v>6.757108208041938E-09</v>
      </c>
      <c r="H40" s="10">
        <f t="shared" si="12"/>
        <v>68.91625313935178</v>
      </c>
      <c r="I40" s="9">
        <f t="shared" si="13"/>
        <v>3.378555429453667E-09</v>
      </c>
      <c r="J40" s="3">
        <f t="shared" si="14"/>
        <v>68.91622295092195</v>
      </c>
      <c r="K40" s="1">
        <f>0</f>
        <v>0</v>
      </c>
      <c r="L40" s="10">
        <f t="shared" si="15"/>
        <v>0.14101592115238817</v>
      </c>
      <c r="N40" s="9">
        <f t="shared" si="1"/>
        <v>1.2102949419044894E-08</v>
      </c>
      <c r="O40" s="9">
        <f t="shared" si="2"/>
        <v>8.644970646310876E-09</v>
      </c>
      <c r="P40" s="9">
        <f t="shared" si="3"/>
        <v>5.186985098033413E-09</v>
      </c>
      <c r="Q40" s="9">
        <f t="shared" si="4"/>
        <v>1.7289954843226249E-09</v>
      </c>
      <c r="S40" s="10">
        <f t="shared" si="21"/>
        <v>0.036472821955415236</v>
      </c>
      <c r="T40" s="10">
        <f t="shared" si="21"/>
        <v>124.2694619070436</v>
      </c>
      <c r="U40" s="10">
        <f t="shared" si="21"/>
        <v>186.40407097914303</v>
      </c>
      <c r="V40" s="10">
        <f t="shared" si="21"/>
        <v>372.8079957028491</v>
      </c>
      <c r="W40" s="3">
        <f>0</f>
        <v>0</v>
      </c>
      <c r="Y40" s="3">
        <f t="shared" si="16"/>
        <v>5596.137443763134</v>
      </c>
      <c r="Z40" s="3">
        <f t="shared" si="17"/>
        <v>0.5150098746534645</v>
      </c>
      <c r="AA40" s="3">
        <f t="shared" si="18"/>
        <v>0.3433401409305112</v>
      </c>
      <c r="AB40" s="3">
        <f t="shared" si="19"/>
        <v>0.17167013781274143</v>
      </c>
      <c r="AC40" s="3">
        <f t="shared" si="20"/>
        <v>0</v>
      </c>
    </row>
    <row r="41" spans="1:29" ht="12.75">
      <c r="A41" s="10">
        <f t="shared" si="6"/>
        <v>0.14806671721000758</v>
      </c>
      <c r="B41" s="3">
        <f t="shared" si="0"/>
        <v>30</v>
      </c>
      <c r="C41" s="9">
        <f t="shared" si="7"/>
        <v>-0.00010992026629483573</v>
      </c>
      <c r="D41" s="10">
        <f t="shared" si="8"/>
        <v>68.91771774917707</v>
      </c>
      <c r="E41" s="9">
        <f t="shared" si="9"/>
        <v>1.0611852459709171E-08</v>
      </c>
      <c r="F41" s="10">
        <f t="shared" si="10"/>
        <v>68.91756680953742</v>
      </c>
      <c r="G41" s="9">
        <f t="shared" si="11"/>
        <v>7.074572922236878E-09</v>
      </c>
      <c r="H41" s="10">
        <f t="shared" si="12"/>
        <v>68.91747624570839</v>
      </c>
      <c r="I41" s="9">
        <f t="shared" si="13"/>
        <v>3.5372878458183663E-09</v>
      </c>
      <c r="J41" s="3">
        <f t="shared" si="14"/>
        <v>68.9174460577578</v>
      </c>
      <c r="K41" s="1">
        <f>0</f>
        <v>0</v>
      </c>
      <c r="L41" s="10">
        <f t="shared" si="15"/>
        <v>0.14806671721000758</v>
      </c>
      <c r="N41" s="9">
        <f t="shared" si="1"/>
        <v>-0.00010982674433663858</v>
      </c>
      <c r="O41" s="9">
        <f t="shared" si="2"/>
        <v>9.041112064454974E-09</v>
      </c>
      <c r="P41" s="9">
        <f t="shared" si="3"/>
        <v>5.424670067228464E-09</v>
      </c>
      <c r="Q41" s="9">
        <f t="shared" si="4"/>
        <v>1.8082238272095927E-09</v>
      </c>
      <c r="S41" s="10">
        <f t="shared" si="21"/>
        <v>0.03649294317216454</v>
      </c>
      <c r="T41" s="10">
        <f t="shared" si="21"/>
        <v>118.6929881288718</v>
      </c>
      <c r="U41" s="10">
        <f t="shared" si="21"/>
        <v>178.03936603247953</v>
      </c>
      <c r="V41" s="10">
        <f t="shared" si="21"/>
        <v>356.0785926750604</v>
      </c>
      <c r="W41" s="3">
        <f>0</f>
        <v>0</v>
      </c>
      <c r="Y41" s="3">
        <f t="shared" si="16"/>
        <v>-5585.2353638309505</v>
      </c>
      <c r="Z41" s="3">
        <f t="shared" si="17"/>
        <v>0.5392062413199297</v>
      </c>
      <c r="AA41" s="3">
        <f t="shared" si="18"/>
        <v>0.35947106208143065</v>
      </c>
      <c r="AB41" s="3">
        <f t="shared" si="19"/>
        <v>0.1797356013996697</v>
      </c>
      <c r="AC41" s="3">
        <f t="shared" si="20"/>
        <v>0</v>
      </c>
    </row>
    <row r="42" spans="1:29" ht="12.75">
      <c r="A42" s="10">
        <f t="shared" si="6"/>
        <v>0.155117513267627</v>
      </c>
      <c r="B42" s="3">
        <f t="shared" si="0"/>
        <v>30</v>
      </c>
      <c r="C42" s="9">
        <f t="shared" si="7"/>
        <v>-0.00010973338403576788</v>
      </c>
      <c r="D42" s="10">
        <f t="shared" si="8"/>
        <v>30.06831032691261</v>
      </c>
      <c r="E42" s="9">
        <f t="shared" si="9"/>
        <v>-0.00010973338407042417</v>
      </c>
      <c r="F42" s="10">
        <f t="shared" si="10"/>
        <v>68.91884596120913</v>
      </c>
      <c r="G42" s="9">
        <f t="shared" si="11"/>
        <v>7.390935548711571E-09</v>
      </c>
      <c r="H42" s="10">
        <f t="shared" si="12"/>
        <v>68.91875539888079</v>
      </c>
      <c r="I42" s="9">
        <f t="shared" si="13"/>
        <v>3.6954692182010336E-09</v>
      </c>
      <c r="J42" s="3">
        <f t="shared" si="14"/>
        <v>68.91872521143047</v>
      </c>
      <c r="K42" s="1">
        <f>0</f>
        <v>0</v>
      </c>
      <c r="L42" s="10">
        <f t="shared" si="15"/>
        <v>0.155117513267627</v>
      </c>
      <c r="N42" s="9">
        <f t="shared" si="1"/>
        <v>-0.00010964018514741725</v>
      </c>
      <c r="O42" s="9">
        <f t="shared" si="2"/>
        <v>-0.00010964018521814376</v>
      </c>
      <c r="P42" s="9">
        <f t="shared" si="3"/>
        <v>5.661529810717783E-09</v>
      </c>
      <c r="Q42" s="9">
        <f t="shared" si="4"/>
        <v>1.887177094673561E-09</v>
      </c>
      <c r="S42" s="10">
        <f t="shared" si="21"/>
        <v>0.03651050370440841</v>
      </c>
      <c r="T42" s="10">
        <f t="shared" si="21"/>
        <v>0.036510503701148916</v>
      </c>
      <c r="U42" s="10">
        <f t="shared" si="21"/>
        <v>170.41854440811247</v>
      </c>
      <c r="V42" s="10">
        <f t="shared" si="21"/>
        <v>340.8369556488293</v>
      </c>
      <c r="W42" s="3">
        <f>0</f>
        <v>0</v>
      </c>
      <c r="Y42" s="3">
        <f t="shared" si="16"/>
        <v>-5575.739558940716</v>
      </c>
      <c r="Z42" s="3">
        <f t="shared" si="17"/>
        <v>-5575.7395607016615</v>
      </c>
      <c r="AA42" s="3">
        <f t="shared" si="18"/>
        <v>0.3755459842840519</v>
      </c>
      <c r="AB42" s="3">
        <f t="shared" si="19"/>
        <v>0.1877730655062545</v>
      </c>
      <c r="AC42" s="3">
        <f t="shared" si="20"/>
        <v>0</v>
      </c>
    </row>
    <row r="43" spans="1:29" ht="12.75">
      <c r="A43" s="10">
        <f t="shared" si="6"/>
        <v>0.1621683093252464</v>
      </c>
      <c r="B43" s="3">
        <f t="shared" si="0"/>
        <v>30</v>
      </c>
      <c r="C43" s="9">
        <f t="shared" si="7"/>
        <v>-0.0001095471473579508</v>
      </c>
      <c r="D43" s="10">
        <f t="shared" si="8"/>
        <v>30.068310351928897</v>
      </c>
      <c r="E43" s="9">
        <f t="shared" si="9"/>
        <v>-0.00010954714739401981</v>
      </c>
      <c r="F43" s="10">
        <f t="shared" si="10"/>
        <v>30.1366207049436</v>
      </c>
      <c r="G43" s="9">
        <f t="shared" si="11"/>
        <v>-0.00010954714750222651</v>
      </c>
      <c r="H43" s="10">
        <f t="shared" si="12"/>
        <v>68.92009040427835</v>
      </c>
      <c r="I43" s="9">
        <f t="shared" si="13"/>
        <v>3.853101331892684E-09</v>
      </c>
      <c r="J43" s="3">
        <f t="shared" si="14"/>
        <v>68.92006021734916</v>
      </c>
      <c r="K43" s="1">
        <f>0</f>
        <v>0</v>
      </c>
      <c r="L43" s="10">
        <f t="shared" si="15"/>
        <v>0.1621683093252464</v>
      </c>
      <c r="N43" s="9">
        <f t="shared" si="1"/>
        <v>-0.00010945427042493906</v>
      </c>
      <c r="O43" s="9">
        <f t="shared" si="2"/>
        <v>-0.0001094542704984858</v>
      </c>
      <c r="P43" s="9">
        <f t="shared" si="3"/>
        <v>-0.00010945427064557923</v>
      </c>
      <c r="Q43" s="9">
        <f t="shared" si="4"/>
        <v>1.9658561780378395E-09</v>
      </c>
      <c r="S43" s="10">
        <f t="shared" si="21"/>
        <v>0.036528035789912205</v>
      </c>
      <c r="T43" s="10">
        <f t="shared" si="21"/>
        <v>0.03652803578651358</v>
      </c>
      <c r="U43" s="10">
        <f t="shared" si="21"/>
        <v>0.03652803577631783</v>
      </c>
      <c r="V43" s="10">
        <f t="shared" si="21"/>
        <v>326.89316203550095</v>
      </c>
      <c r="W43" s="3">
        <f>0</f>
        <v>0</v>
      </c>
      <c r="Y43" s="3">
        <f t="shared" si="16"/>
        <v>-5566.276557129965</v>
      </c>
      <c r="Z43" s="3">
        <f t="shared" si="17"/>
        <v>-5566.276558962692</v>
      </c>
      <c r="AA43" s="3">
        <f t="shared" si="18"/>
        <v>-5566.276564460858</v>
      </c>
      <c r="AB43" s="3">
        <f t="shared" si="19"/>
        <v>0.19578262084616355</v>
      </c>
      <c r="AC43" s="3">
        <f t="shared" si="20"/>
        <v>0</v>
      </c>
    </row>
    <row r="44" spans="1:29" ht="12.75">
      <c r="A44" s="10">
        <f t="shared" si="6"/>
        <v>0.1692191053828658</v>
      </c>
      <c r="B44" s="3">
        <f t="shared" si="0"/>
        <v>30</v>
      </c>
      <c r="C44" s="9">
        <f t="shared" si="7"/>
        <v>-0.00010936155403429578</v>
      </c>
      <c r="D44" s="10">
        <f t="shared" si="8"/>
        <v>30.068310377942705</v>
      </c>
      <c r="E44" s="9">
        <f t="shared" si="9"/>
        <v>-0.00010936155407177231</v>
      </c>
      <c r="F44" s="10">
        <f t="shared" si="10"/>
        <v>30.136620756971205</v>
      </c>
      <c r="G44" s="9">
        <f t="shared" si="11"/>
        <v>-0.00010936155418420213</v>
      </c>
      <c r="H44" s="10">
        <f t="shared" si="12"/>
        <v>30.20493113817131</v>
      </c>
      <c r="I44" s="9">
        <f t="shared" si="13"/>
        <v>-0.00010936155437158497</v>
      </c>
      <c r="J44" s="3">
        <f t="shared" si="14"/>
        <v>68.92145088155358</v>
      </c>
      <c r="K44" s="1">
        <f>0</f>
        <v>0</v>
      </c>
      <c r="L44" s="10">
        <f t="shared" si="15"/>
        <v>0.1692191053828658</v>
      </c>
      <c r="N44" s="9">
        <f t="shared" si="1"/>
        <v>-0.00010926899794595975</v>
      </c>
      <c r="O44" s="9">
        <f t="shared" si="2"/>
        <v>-0.00010926899802231691</v>
      </c>
      <c r="P44" s="9">
        <f t="shared" si="3"/>
        <v>-0.0001092689981750313</v>
      </c>
      <c r="Q44" s="9">
        <f t="shared" si="4"/>
        <v>-0.00010926899840410232</v>
      </c>
      <c r="S44" s="10">
        <f t="shared" si="21"/>
        <v>0.036545539303326956</v>
      </c>
      <c r="T44" s="10">
        <f t="shared" si="21"/>
        <v>0.036545539299789286</v>
      </c>
      <c r="U44" s="10">
        <f t="shared" si="21"/>
        <v>0.03654553928917625</v>
      </c>
      <c r="V44" s="10">
        <f t="shared" si="21"/>
        <v>0.03654553927148781</v>
      </c>
      <c r="W44" s="3">
        <f>0</f>
        <v>0</v>
      </c>
      <c r="Y44" s="3">
        <f t="shared" si="16"/>
        <v>-5556.846245236537</v>
      </c>
      <c r="Z44" s="3">
        <f t="shared" si="17"/>
        <v>-5556.846247140783</v>
      </c>
      <c r="AA44" s="3">
        <f t="shared" si="18"/>
        <v>-5556.846252853533</v>
      </c>
      <c r="AB44" s="3">
        <f t="shared" si="19"/>
        <v>-5556.846262374774</v>
      </c>
      <c r="AC44" s="3">
        <f t="shared" si="20"/>
        <v>0</v>
      </c>
    </row>
    <row r="45" spans="1:29" ht="12.75">
      <c r="A45" s="10">
        <f t="shared" si="6"/>
        <v>0.1762699014404852</v>
      </c>
      <c r="B45" s="3">
        <f t="shared" si="0"/>
        <v>30</v>
      </c>
      <c r="C45" s="9">
        <f t="shared" si="7"/>
        <v>-0.00010917660184539635</v>
      </c>
      <c r="D45" s="10">
        <f t="shared" si="8"/>
        <v>30.068310404950584</v>
      </c>
      <c r="E45" s="9">
        <f t="shared" si="9"/>
        <v>-0.00010917660188427579</v>
      </c>
      <c r="F45" s="10">
        <f t="shared" si="10"/>
        <v>30.13662081098696</v>
      </c>
      <c r="G45" s="9">
        <f t="shared" si="11"/>
        <v>-0.00010917660200091387</v>
      </c>
      <c r="H45" s="10">
        <f t="shared" si="12"/>
        <v>30.204931219194762</v>
      </c>
      <c r="I45" s="9">
        <f t="shared" si="13"/>
        <v>-0.00010917660219531037</v>
      </c>
      <c r="J45" s="3">
        <f t="shared" si="14"/>
        <v>-8.376413749392384</v>
      </c>
      <c r="K45" s="1">
        <f>0</f>
        <v>0</v>
      </c>
      <c r="L45" s="10">
        <f t="shared" si="15"/>
        <v>0.1762699014404852</v>
      </c>
      <c r="N45" s="9">
        <f t="shared" si="1"/>
        <v>-0.00010908436549490463</v>
      </c>
      <c r="O45" s="9">
        <f t="shared" si="2"/>
        <v>-0.00010908436557406255</v>
      </c>
      <c r="P45" s="9">
        <f t="shared" si="3"/>
        <v>-0.00010908436573237791</v>
      </c>
      <c r="Q45" s="9">
        <f t="shared" si="4"/>
        <v>-2.1220787137243088E-09</v>
      </c>
      <c r="S45" s="10">
        <f t="shared" si="21"/>
        <v>0.03656301411934373</v>
      </c>
      <c r="T45" s="10">
        <f t="shared" si="21"/>
        <v>0.03656301411566693</v>
      </c>
      <c r="U45" s="10">
        <f t="shared" si="21"/>
        <v>0.03656301410463664</v>
      </c>
      <c r="V45" s="10">
        <f t="shared" si="21"/>
        <v>0.036563014086252836</v>
      </c>
      <c r="W45" s="3">
        <f>0</f>
        <v>0</v>
      </c>
      <c r="Y45" s="3">
        <f t="shared" si="16"/>
        <v>-5547.448510488622</v>
      </c>
      <c r="Z45" s="3">
        <f t="shared" si="17"/>
        <v>-5547.448512464152</v>
      </c>
      <c r="AA45" s="3">
        <f t="shared" si="18"/>
        <v>-5547.448518390731</v>
      </c>
      <c r="AB45" s="3">
        <f t="shared" si="19"/>
        <v>-5547.448528268347</v>
      </c>
      <c r="AC45" s="3">
        <f t="shared" si="20"/>
        <v>0</v>
      </c>
    </row>
    <row r="46" spans="1:29" ht="12.75">
      <c r="A46" s="10">
        <f t="shared" si="6"/>
        <v>0.18332069749810462</v>
      </c>
      <c r="B46" s="3">
        <f t="shared" si="0"/>
        <v>30</v>
      </c>
      <c r="C46" s="9">
        <f t="shared" si="7"/>
        <v>-0.00010899228857950291</v>
      </c>
      <c r="D46" s="10">
        <f t="shared" si="8"/>
        <v>30.068310432949094</v>
      </c>
      <c r="E46" s="9">
        <f t="shared" si="9"/>
        <v>-0.00010899228861978016</v>
      </c>
      <c r="F46" s="10">
        <f t="shared" si="10"/>
        <v>30.136620866983804</v>
      </c>
      <c r="G46" s="9">
        <f t="shared" si="11"/>
        <v>-0.0001089922887406117</v>
      </c>
      <c r="H46" s="10">
        <f t="shared" si="12"/>
        <v>-8.377945107711511</v>
      </c>
      <c r="I46" s="9">
        <f t="shared" si="13"/>
        <v>-4.322075457237931E-09</v>
      </c>
      <c r="J46" s="3">
        <f t="shared" si="14"/>
        <v>-8.377914926812744</v>
      </c>
      <c r="K46" s="1">
        <f>0</f>
        <v>0</v>
      </c>
      <c r="L46" s="10">
        <f t="shared" si="15"/>
        <v>0.18332069749810462</v>
      </c>
      <c r="N46" s="9">
        <f t="shared" si="1"/>
        <v>-0.00010890037086384214</v>
      </c>
      <c r="O46" s="9">
        <f t="shared" si="2"/>
        <v>-0.00010890037094579062</v>
      </c>
      <c r="P46" s="9">
        <f t="shared" si="3"/>
        <v>-6.599786496415338E-09</v>
      </c>
      <c r="Q46" s="9">
        <f t="shared" si="4"/>
        <v>-2.199929400932296E-09</v>
      </c>
      <c r="S46" s="10">
        <f t="shared" si="21"/>
        <v>0.03658046011269732</v>
      </c>
      <c r="T46" s="10">
        <f t="shared" si="21"/>
        <v>0.0365804601088815</v>
      </c>
      <c r="U46" s="10">
        <f t="shared" si="21"/>
        <v>0.03658046009743397</v>
      </c>
      <c r="V46" s="10">
        <f t="shared" si="21"/>
        <v>291.4230652582197</v>
      </c>
      <c r="W46" s="3">
        <f>0</f>
        <v>0</v>
      </c>
      <c r="Y46" s="3">
        <f t="shared" si="16"/>
        <v>-5538.083240503467</v>
      </c>
      <c r="Z46" s="3">
        <f t="shared" si="17"/>
        <v>-5538.083242550023</v>
      </c>
      <c r="AA46" s="3">
        <f t="shared" si="18"/>
        <v>-5538.083248689679</v>
      </c>
      <c r="AB46" s="3">
        <f t="shared" si="19"/>
        <v>-0.21961199242514257</v>
      </c>
      <c r="AC46" s="3">
        <f t="shared" si="20"/>
        <v>0</v>
      </c>
    </row>
    <row r="47" spans="1:29" ht="12.75">
      <c r="A47" s="10">
        <f t="shared" si="6"/>
        <v>0.19037149355572403</v>
      </c>
      <c r="B47" s="3">
        <f t="shared" si="0"/>
        <v>30</v>
      </c>
      <c r="C47" s="9">
        <f t="shared" si="7"/>
        <v>-0.00010880861203249529</v>
      </c>
      <c r="D47" s="10">
        <f t="shared" si="8"/>
        <v>30.068310461934637</v>
      </c>
      <c r="E47" s="9">
        <f t="shared" si="9"/>
        <v>-0.00010880861207416531</v>
      </c>
      <c r="F47" s="10">
        <f t="shared" si="10"/>
        <v>-8.379591897662158</v>
      </c>
      <c r="G47" s="9">
        <f t="shared" si="11"/>
        <v>-8.955008507486665E-09</v>
      </c>
      <c r="H47" s="10">
        <f t="shared" si="12"/>
        <v>-8.379501356799219</v>
      </c>
      <c r="I47" s="9">
        <f t="shared" si="13"/>
        <v>-4.4775059892328085E-09</v>
      </c>
      <c r="J47" s="3">
        <f t="shared" si="14"/>
        <v>-8.379471176504007</v>
      </c>
      <c r="K47" s="1">
        <f>0</f>
        <v>0</v>
      </c>
      <c r="L47" s="10">
        <f t="shared" si="15"/>
        <v>0.19037149355572403</v>
      </c>
      <c r="N47" s="9">
        <f t="shared" si="1"/>
        <v>-0.00010871701185245696</v>
      </c>
      <c r="O47" s="9">
        <f t="shared" si="2"/>
        <v>-1.1387538576835445E-08</v>
      </c>
      <c r="P47" s="9">
        <f t="shared" si="3"/>
        <v>-6.832526674848209E-09</v>
      </c>
      <c r="Q47" s="9">
        <f t="shared" si="4"/>
        <v>-2.2775094797988633E-09</v>
      </c>
      <c r="S47" s="10">
        <f t="shared" si="21"/>
        <v>0.03659787715817064</v>
      </c>
      <c r="T47" s="10">
        <f t="shared" si="21"/>
        <v>0.03659787715421578</v>
      </c>
      <c r="U47" s="10">
        <f t="shared" si="21"/>
        <v>140.6534094269788</v>
      </c>
      <c r="V47" s="10">
        <f t="shared" si="21"/>
        <v>281.30670981892234</v>
      </c>
      <c r="W47" s="3">
        <f>0</f>
        <v>0</v>
      </c>
      <c r="Y47" s="3">
        <f t="shared" si="16"/>
        <v>-5528.750323285984</v>
      </c>
      <c r="Z47" s="3">
        <f t="shared" si="17"/>
        <v>-5528.750325403309</v>
      </c>
      <c r="AA47" s="3">
        <f t="shared" si="18"/>
        <v>-0.4550191869556214</v>
      </c>
      <c r="AB47" s="3">
        <f t="shared" si="19"/>
        <v>-0.22750968166097763</v>
      </c>
      <c r="AC47" s="3">
        <f t="shared" si="20"/>
        <v>0</v>
      </c>
    </row>
    <row r="48" spans="1:29" ht="12.75">
      <c r="A48" s="10">
        <f t="shared" si="6"/>
        <v>0.19742228961334343</v>
      </c>
      <c r="B48" s="3">
        <f t="shared" si="0"/>
        <v>30</v>
      </c>
      <c r="C48" s="9">
        <f t="shared" si="7"/>
        <v>-0.00010862557000785653</v>
      </c>
      <c r="D48" s="10">
        <f t="shared" si="8"/>
        <v>-8.381353923939834</v>
      </c>
      <c r="E48" s="9">
        <f t="shared" si="9"/>
        <v>-1.389717419975388E-08</v>
      </c>
      <c r="F48" s="10">
        <f t="shared" si="10"/>
        <v>-8.381203025697255</v>
      </c>
      <c r="G48" s="9">
        <f t="shared" si="11"/>
        <v>-9.264788777351248E-09</v>
      </c>
      <c r="H48" s="10">
        <f t="shared" si="12"/>
        <v>-8.381112486706497</v>
      </c>
      <c r="I48" s="9">
        <f t="shared" si="13"/>
        <v>-4.632396181939506E-09</v>
      </c>
      <c r="J48" s="3">
        <f t="shared" si="14"/>
        <v>-8.381082307035415</v>
      </c>
      <c r="K48" s="1">
        <f>0</f>
        <v>0</v>
      </c>
      <c r="L48" s="10">
        <f t="shared" si="15"/>
        <v>0.19742228961334343</v>
      </c>
      <c r="N48" s="9">
        <f t="shared" si="1"/>
        <v>-1.64837132796995E-08</v>
      </c>
      <c r="O48" s="9">
        <f t="shared" si="2"/>
        <v>-1.1774090024650759E-08</v>
      </c>
      <c r="P48" s="9">
        <f t="shared" si="3"/>
        <v>-7.064457658959965E-09</v>
      </c>
      <c r="Q48" s="9">
        <f t="shared" si="4"/>
        <v>-2.3548198269622787E-09</v>
      </c>
      <c r="S48" s="10">
        <f t="shared" si="21"/>
        <v>0.036615265130598644</v>
      </c>
      <c r="T48" s="10">
        <f t="shared" si="21"/>
        <v>90.6337115676298</v>
      </c>
      <c r="U48" s="10">
        <f t="shared" si="21"/>
        <v>135.95047963799328</v>
      </c>
      <c r="V48" s="10">
        <f t="shared" si="21"/>
        <v>271.9008540194087</v>
      </c>
      <c r="W48" s="3">
        <f>0</f>
        <v>0</v>
      </c>
      <c r="Y48" s="3">
        <f t="shared" si="16"/>
        <v>-5519.449647227419</v>
      </c>
      <c r="Z48" s="3">
        <f t="shared" si="17"/>
        <v>-0.7061390170725156</v>
      </c>
      <c r="AA48" s="3">
        <f t="shared" si="18"/>
        <v>-0.4707596484427134</v>
      </c>
      <c r="AB48" s="3">
        <f t="shared" si="19"/>
        <v>-0.23537991534013933</v>
      </c>
      <c r="AC48" s="3">
        <f t="shared" si="20"/>
        <v>0</v>
      </c>
    </row>
    <row r="49" spans="1:29" ht="12.75">
      <c r="A49" s="10">
        <f t="shared" si="6"/>
        <v>0.20447308567096284</v>
      </c>
      <c r="B49" s="3">
        <f t="shared" si="0"/>
        <v>30</v>
      </c>
      <c r="C49" s="9">
        <f t="shared" si="7"/>
        <v>0.00010840486640839152</v>
      </c>
      <c r="D49" s="10">
        <f t="shared" si="8"/>
        <v>-8.383019738700414</v>
      </c>
      <c r="E49" s="9">
        <f t="shared" si="9"/>
        <v>-1.436022855224252E-08</v>
      </c>
      <c r="F49" s="10">
        <f t="shared" si="10"/>
        <v>-8.382868843680313</v>
      </c>
      <c r="G49" s="9">
        <f t="shared" si="11"/>
        <v>-9.573491871191222E-09</v>
      </c>
      <c r="H49" s="10">
        <f t="shared" si="12"/>
        <v>-8.382778306623013</v>
      </c>
      <c r="I49" s="9">
        <f t="shared" si="13"/>
        <v>-4.786747786398838E-09</v>
      </c>
      <c r="J49" s="3">
        <f t="shared" si="14"/>
        <v>-8.382748127596354</v>
      </c>
      <c r="K49" s="1">
        <f>0</f>
        <v>0</v>
      </c>
      <c r="L49" s="10">
        <f t="shared" si="15"/>
        <v>0.20447308567096284</v>
      </c>
      <c r="N49" s="9">
        <f t="shared" si="1"/>
        <v>0.00010831328222701824</v>
      </c>
      <c r="O49" s="9">
        <f t="shared" si="2"/>
        <v>-1.2159297185983742E-08</v>
      </c>
      <c r="P49" s="9">
        <f t="shared" si="3"/>
        <v>-7.295582070852753E-09</v>
      </c>
      <c r="Q49" s="9">
        <f t="shared" si="4"/>
        <v>-2.431861316828484E-09</v>
      </c>
      <c r="S49" s="10">
        <f t="shared" si="21"/>
        <v>0.03663627200606374</v>
      </c>
      <c r="T49" s="10">
        <f t="shared" si="21"/>
        <v>87.71117210588588</v>
      </c>
      <c r="U49" s="10">
        <f t="shared" si="21"/>
        <v>131.56667336981553</v>
      </c>
      <c r="V49" s="10">
        <f t="shared" si="21"/>
        <v>263.13324499872715</v>
      </c>
      <c r="W49" s="3">
        <f>0</f>
        <v>0</v>
      </c>
      <c r="Y49" s="3">
        <f t="shared" si="16"/>
        <v>5508.2353226064215</v>
      </c>
      <c r="Z49" s="3">
        <f t="shared" si="17"/>
        <v>-0.7296675949414804</v>
      </c>
      <c r="AA49" s="3">
        <f t="shared" si="18"/>
        <v>-0.4864453767870601</v>
      </c>
      <c r="AB49" s="3">
        <f t="shared" si="19"/>
        <v>-0.2432227824359845</v>
      </c>
      <c r="AC49" s="3">
        <f t="shared" si="20"/>
        <v>0</v>
      </c>
    </row>
    <row r="50" spans="1:29" ht="12.75">
      <c r="A50" s="10">
        <f t="shared" si="6"/>
        <v>0.21152388172858225</v>
      </c>
      <c r="B50" s="3">
        <f t="shared" si="0"/>
        <v>30</v>
      </c>
      <c r="C50" s="9">
        <f t="shared" si="7"/>
        <v>0.00010822185635342836</v>
      </c>
      <c r="D50" s="10">
        <f t="shared" si="8"/>
        <v>29.932172298014656</v>
      </c>
      <c r="E50" s="9">
        <f t="shared" si="9"/>
        <v>0.00010822185641451445</v>
      </c>
      <c r="F50" s="10">
        <f t="shared" si="10"/>
        <v>-8.384589161419397</v>
      </c>
      <c r="G50" s="9">
        <f t="shared" si="11"/>
        <v>-9.881121279339116E-09</v>
      </c>
      <c r="H50" s="10">
        <f t="shared" si="12"/>
        <v>-8.384498626356597</v>
      </c>
      <c r="I50" s="9">
        <f t="shared" si="13"/>
        <v>-4.940562548079489E-09</v>
      </c>
      <c r="J50" s="3">
        <f t="shared" si="14"/>
        <v>-8.384468447994774</v>
      </c>
      <c r="K50" s="1">
        <f>0</f>
        <v>0</v>
      </c>
      <c r="L50" s="10">
        <f t="shared" si="15"/>
        <v>0.21152388172858225</v>
      </c>
      <c r="N50" s="9">
        <f t="shared" si="1"/>
        <v>0.00010813058857501237</v>
      </c>
      <c r="O50" s="9">
        <f t="shared" si="2"/>
        <v>0.0001081305886990173</v>
      </c>
      <c r="P50" s="9">
        <f t="shared" si="3"/>
        <v>-7.525902524233187E-09</v>
      </c>
      <c r="Q50" s="9">
        <f t="shared" si="4"/>
        <v>-2.508634820455162E-09</v>
      </c>
      <c r="S50" s="10">
        <f t="shared" si="21"/>
        <v>0.03665372535537829</v>
      </c>
      <c r="T50" s="10">
        <f t="shared" si="21"/>
        <v>0.036653725349547465</v>
      </c>
      <c r="U50" s="10">
        <f t="shared" si="21"/>
        <v>127.47060201145945</v>
      </c>
      <c r="V50" s="10">
        <f t="shared" si="21"/>
        <v>254.9411055458082</v>
      </c>
      <c r="W50" s="3">
        <f>0</f>
        <v>0</v>
      </c>
      <c r="Y50" s="3">
        <f t="shared" si="16"/>
        <v>5498.936270981353</v>
      </c>
      <c r="Z50" s="3">
        <f t="shared" si="17"/>
        <v>5498.936274085241</v>
      </c>
      <c r="AA50" s="3">
        <f t="shared" si="18"/>
        <v>-0.5020765493383836</v>
      </c>
      <c r="AB50" s="3">
        <f t="shared" si="19"/>
        <v>-0.2510383716387407</v>
      </c>
      <c r="AC50" s="3">
        <f t="shared" si="20"/>
        <v>0</v>
      </c>
    </row>
    <row r="51" spans="1:29" ht="12.75">
      <c r="A51" s="10">
        <f t="shared" si="6"/>
        <v>0.21857467778620165</v>
      </c>
      <c r="B51" s="3">
        <f t="shared" si="0"/>
        <v>30</v>
      </c>
      <c r="C51" s="9">
        <f t="shared" si="7"/>
        <v>0.00010803947855746167</v>
      </c>
      <c r="D51" s="10">
        <f t="shared" si="8"/>
        <v>29.93217225415355</v>
      </c>
      <c r="E51" s="9">
        <f t="shared" si="9"/>
        <v>0.00010803947862037891</v>
      </c>
      <c r="F51" s="10">
        <f t="shared" si="10"/>
        <v>29.86434450686002</v>
      </c>
      <c r="G51" s="9">
        <f t="shared" si="11"/>
        <v>0.00010803947880913054</v>
      </c>
      <c r="H51" s="10">
        <f t="shared" si="12"/>
        <v>-8.386273256331467</v>
      </c>
      <c r="I51" s="9">
        <f t="shared" si="13"/>
        <v>-5.093842206282402E-09</v>
      </c>
      <c r="J51" s="3">
        <f t="shared" si="14"/>
        <v>-8.386243078654816</v>
      </c>
      <c r="K51" s="1">
        <f>0</f>
        <v>0</v>
      </c>
      <c r="L51" s="10">
        <f t="shared" si="15"/>
        <v>0.21857467778620165</v>
      </c>
      <c r="N51" s="9">
        <f t="shared" si="1"/>
        <v>0.00010794852609094165</v>
      </c>
      <c r="O51" s="9">
        <f t="shared" si="2"/>
        <v>0.00010794852621860243</v>
      </c>
      <c r="P51" s="9">
        <f t="shared" si="3"/>
        <v>0.00010794852647392399</v>
      </c>
      <c r="Q51" s="9">
        <f t="shared" si="4"/>
        <v>-2.585141206094923E-09</v>
      </c>
      <c r="S51" s="10">
        <f t="shared" si="21"/>
        <v>0.03667114923533857</v>
      </c>
      <c r="T51" s="10">
        <f t="shared" si="21"/>
        <v>0.03667114922932232</v>
      </c>
      <c r="U51" s="10">
        <f t="shared" si="21"/>
        <v>0.03667114921127359</v>
      </c>
      <c r="V51" s="10">
        <f t="shared" si="21"/>
        <v>247.2696300784803</v>
      </c>
      <c r="W51" s="3">
        <f>0</f>
        <v>0</v>
      </c>
      <c r="Y51" s="3">
        <f t="shared" si="16"/>
        <v>5489.669345509407</v>
      </c>
      <c r="Z51" s="3">
        <f t="shared" si="17"/>
        <v>5489.669348706339</v>
      </c>
      <c r="AA51" s="3">
        <f t="shared" si="18"/>
        <v>5489.66935829713</v>
      </c>
      <c r="AB51" s="3">
        <f t="shared" si="19"/>
        <v>-0.25882677132524196</v>
      </c>
      <c r="AC51" s="3">
        <f t="shared" si="20"/>
        <v>0</v>
      </c>
    </row>
    <row r="52" spans="1:29" ht="12.75">
      <c r="A52" s="10">
        <f t="shared" si="6"/>
        <v>0.22562547384382106</v>
      </c>
      <c r="B52" s="3">
        <f t="shared" si="0"/>
        <v>30</v>
      </c>
      <c r="C52" s="9">
        <f t="shared" si="7"/>
        <v>0.00010785773084025471</v>
      </c>
      <c r="D52" s="10">
        <f t="shared" si="8"/>
        <v>29.93217220899936</v>
      </c>
      <c r="E52" s="9">
        <f t="shared" si="9"/>
        <v>0.00010785773090499666</v>
      </c>
      <c r="F52" s="10">
        <f t="shared" si="10"/>
        <v>29.864344416551646</v>
      </c>
      <c r="G52" s="9">
        <f t="shared" si="11"/>
        <v>0.00010785773109922262</v>
      </c>
      <c r="H52" s="10">
        <f t="shared" si="12"/>
        <v>29.79651662120981</v>
      </c>
      <c r="I52" s="9">
        <f t="shared" si="13"/>
        <v>0.00010785773142293232</v>
      </c>
      <c r="J52" s="3">
        <f t="shared" si="14"/>
        <v>-8.388071830614834</v>
      </c>
      <c r="K52" s="1">
        <f>0</f>
        <v>0</v>
      </c>
      <c r="L52" s="10">
        <f t="shared" si="15"/>
        <v>0.22562547384382106</v>
      </c>
      <c r="N52" s="9">
        <f t="shared" si="1"/>
        <v>0.0001077670925983315</v>
      </c>
      <c r="O52" s="9">
        <f t="shared" si="2"/>
        <v>0.00010776709272963547</v>
      </c>
      <c r="P52" s="9">
        <f t="shared" si="3"/>
        <v>0.00010776709299224329</v>
      </c>
      <c r="Q52" s="9">
        <f t="shared" si="4"/>
        <v>0.00010776709338615436</v>
      </c>
      <c r="S52" s="10">
        <f t="shared" si="21"/>
        <v>0.03668854351736118</v>
      </c>
      <c r="T52" s="10">
        <f t="shared" si="21"/>
        <v>0.03668854351115956</v>
      </c>
      <c r="U52" s="10">
        <f t="shared" si="21"/>
        <v>0.03668854349255475</v>
      </c>
      <c r="V52" s="10">
        <f t="shared" si="21"/>
        <v>0.03668854346154671</v>
      </c>
      <c r="W52" s="3">
        <f>0</f>
        <v>0</v>
      </c>
      <c r="Y52" s="3">
        <f t="shared" si="16"/>
        <v>5480.434435409053</v>
      </c>
      <c r="Z52" s="3">
        <f t="shared" si="17"/>
        <v>5480.434438698701</v>
      </c>
      <c r="AA52" s="3">
        <f t="shared" si="18"/>
        <v>5480.434448567652</v>
      </c>
      <c r="AB52" s="3">
        <f t="shared" si="19"/>
        <v>5480.434465015891</v>
      </c>
      <c r="AC52" s="3">
        <f t="shared" si="20"/>
        <v>0</v>
      </c>
    </row>
    <row r="53" spans="1:29" ht="12.75">
      <c r="A53" s="10">
        <f t="shared" si="6"/>
        <v>0.23267626990144047</v>
      </c>
      <c r="B53" s="3">
        <f t="shared" si="0"/>
        <v>30</v>
      </c>
      <c r="C53" s="9">
        <f t="shared" si="7"/>
        <v>0.00010767661102908863</v>
      </c>
      <c r="D53" s="10">
        <f t="shared" si="8"/>
        <v>29.93217216255656</v>
      </c>
      <c r="E53" s="9">
        <f t="shared" si="9"/>
        <v>0.00010767661109564906</v>
      </c>
      <c r="F53" s="10">
        <f t="shared" si="10"/>
        <v>29.86434432366608</v>
      </c>
      <c r="G53" s="9">
        <f t="shared" si="11"/>
        <v>0.00010767661129533018</v>
      </c>
      <c r="H53" s="10">
        <f t="shared" si="12"/>
        <v>29.79651648188169</v>
      </c>
      <c r="I53" s="9">
        <f t="shared" si="13"/>
        <v>0.0001076766116281315</v>
      </c>
      <c r="J53" s="3">
        <f t="shared" si="14"/>
        <v>67.8473317870386</v>
      </c>
      <c r="K53" s="1">
        <f>0</f>
        <v>0</v>
      </c>
      <c r="L53" s="10">
        <f t="shared" si="15"/>
        <v>0.23267626990144047</v>
      </c>
      <c r="N53" s="9">
        <f t="shared" si="1"/>
        <v>0.00010758628592821253</v>
      </c>
      <c r="O53" s="9">
        <f t="shared" si="2"/>
        <v>0.00010758628606314696</v>
      </c>
      <c r="P53" s="9">
        <f t="shared" si="3"/>
        <v>0.0001075862863330153</v>
      </c>
      <c r="Q53" s="9">
        <f t="shared" si="4"/>
        <v>2.7368163490997662E-09</v>
      </c>
      <c r="S53" s="10">
        <f t="shared" si="21"/>
        <v>0.0367059080729138</v>
      </c>
      <c r="T53" s="10">
        <f t="shared" si="21"/>
        <v>0.03670590806652684</v>
      </c>
      <c r="U53" s="10">
        <f t="shared" si="21"/>
        <v>0.03670590804736607</v>
      </c>
      <c r="V53" s="10">
        <f t="shared" si="21"/>
        <v>0.03670590801543146</v>
      </c>
      <c r="W53" s="3">
        <f>0</f>
        <v>0</v>
      </c>
      <c r="Y53" s="3">
        <f t="shared" si="16"/>
        <v>5471.231430280755</v>
      </c>
      <c r="Z53" s="3">
        <f t="shared" si="17"/>
        <v>5471.231433662804</v>
      </c>
      <c r="AA53" s="3">
        <f t="shared" si="18"/>
        <v>5471.231443808941</v>
      </c>
      <c r="AB53" s="3">
        <f t="shared" si="19"/>
        <v>5471.231460719141</v>
      </c>
      <c r="AC53" s="3">
        <f t="shared" si="20"/>
        <v>0</v>
      </c>
    </row>
    <row r="54" spans="1:29" ht="12.75">
      <c r="A54" s="10">
        <f t="shared" si="6"/>
        <v>0.23972706595905988</v>
      </c>
      <c r="B54" s="3">
        <f t="shared" si="0"/>
        <v>30</v>
      </c>
      <c r="C54" s="9">
        <f t="shared" si="7"/>
        <v>0.00010749611695873697</v>
      </c>
      <c r="D54" s="10">
        <f t="shared" si="8"/>
        <v>29.932172114829648</v>
      </c>
      <c r="E54" s="9">
        <f t="shared" si="9"/>
        <v>0.00010749611702710937</v>
      </c>
      <c r="F54" s="10">
        <f t="shared" si="10"/>
        <v>29.864344228212445</v>
      </c>
      <c r="G54" s="9">
        <f t="shared" si="11"/>
        <v>0.00010749611723222637</v>
      </c>
      <c r="H54" s="10">
        <f t="shared" si="12"/>
        <v>67.84929800506131</v>
      </c>
      <c r="I54" s="9">
        <f t="shared" si="13"/>
        <v>5.549393921708155E-09</v>
      </c>
      <c r="J54" s="3">
        <f t="shared" si="14"/>
        <v>67.84926783534839</v>
      </c>
      <c r="K54" s="1">
        <f>0</f>
        <v>0</v>
      </c>
      <c r="L54" s="10">
        <f t="shared" si="15"/>
        <v>0.23972706595905988</v>
      </c>
      <c r="N54" s="9">
        <f t="shared" si="1"/>
        <v>0.00010740610391909443</v>
      </c>
      <c r="O54" s="9">
        <f t="shared" si="2"/>
        <v>0.00010740610405764627</v>
      </c>
      <c r="P54" s="9">
        <f t="shared" si="3"/>
        <v>8.437534118937157E-09</v>
      </c>
      <c r="Q54" s="9">
        <f t="shared" si="4"/>
        <v>2.8125120941176416E-09</v>
      </c>
      <c r="S54" s="10">
        <f t="shared" si="21"/>
        <v>0.036723242773519335</v>
      </c>
      <c r="T54" s="10">
        <f t="shared" si="21"/>
        <v>0.03672324276694715</v>
      </c>
      <c r="U54" s="10">
        <f t="shared" si="21"/>
        <v>0.03672324274723056</v>
      </c>
      <c r="V54" s="10">
        <f t="shared" si="21"/>
        <v>226.97117843778835</v>
      </c>
      <c r="W54" s="3">
        <f>0</f>
        <v>0</v>
      </c>
      <c r="Y54" s="3">
        <f t="shared" si="16"/>
        <v>5462.060220105683</v>
      </c>
      <c r="Z54" s="3">
        <f t="shared" si="17"/>
        <v>5462.060223579801</v>
      </c>
      <c r="AA54" s="3">
        <f t="shared" si="18"/>
        <v>5462.060234002143</v>
      </c>
      <c r="AB54" s="3">
        <f t="shared" si="19"/>
        <v>0.2819741274663297</v>
      </c>
      <c r="AC54" s="3">
        <f t="shared" si="20"/>
        <v>0</v>
      </c>
    </row>
    <row r="55" spans="1:29" ht="12.75">
      <c r="A55" s="10">
        <f t="shared" si="6"/>
        <v>0.24677786201667928</v>
      </c>
      <c r="B55" s="3">
        <f t="shared" si="0"/>
        <v>30</v>
      </c>
      <c r="C55" s="9">
        <f t="shared" si="7"/>
        <v>0.0001073162464714392</v>
      </c>
      <c r="D55" s="10">
        <f t="shared" si="8"/>
        <v>29.932172065823238</v>
      </c>
      <c r="E55" s="9">
        <f t="shared" si="9"/>
        <v>0.00010731624654161709</v>
      </c>
      <c r="F55" s="10">
        <f t="shared" si="10"/>
        <v>67.85137810727207</v>
      </c>
      <c r="G55" s="9">
        <f t="shared" si="11"/>
        <v>1.1401038742088779E-08</v>
      </c>
      <c r="H55" s="10">
        <f t="shared" si="12"/>
        <v>67.85128760045146</v>
      </c>
      <c r="I55" s="9">
        <f t="shared" si="13"/>
        <v>5.700521562569022E-09</v>
      </c>
      <c r="J55" s="3">
        <f t="shared" si="14"/>
        <v>67.85125743150374</v>
      </c>
      <c r="K55" s="1">
        <f>0</f>
        <v>0</v>
      </c>
      <c r="L55" s="10">
        <f t="shared" si="15"/>
        <v>0.24677786201667928</v>
      </c>
      <c r="N55" s="9">
        <f t="shared" si="1"/>
        <v>0.00010722654441694006</v>
      </c>
      <c r="O55" s="9">
        <f t="shared" si="2"/>
        <v>1.4439709991996813E-08</v>
      </c>
      <c r="P55" s="9">
        <f t="shared" si="3"/>
        <v>8.663830434353485E-09</v>
      </c>
      <c r="Q55" s="9">
        <f t="shared" si="4"/>
        <v>2.8879442179743137E-09</v>
      </c>
      <c r="S55" s="10">
        <f t="shared" si="21"/>
        <v>0.03674054749076046</v>
      </c>
      <c r="T55" s="10">
        <f t="shared" si="21"/>
        <v>0.03674054748400305</v>
      </c>
      <c r="U55" s="10">
        <f t="shared" si="21"/>
        <v>110.47699306342656</v>
      </c>
      <c r="V55" s="10">
        <f t="shared" si="21"/>
        <v>220.95390118267773</v>
      </c>
      <c r="W55" s="3">
        <f>0</f>
        <v>0</v>
      </c>
      <c r="Y55" s="3">
        <f t="shared" si="16"/>
        <v>5452.920695244359</v>
      </c>
      <c r="Z55" s="3">
        <f t="shared" si="17"/>
        <v>5452.920698810217</v>
      </c>
      <c r="AA55" s="3">
        <f t="shared" si="18"/>
        <v>0.5793061362853765</v>
      </c>
      <c r="AB55" s="3">
        <f t="shared" si="19"/>
        <v>0.28965317949777586</v>
      </c>
      <c r="AC55" s="3">
        <f t="shared" si="20"/>
        <v>0</v>
      </c>
    </row>
    <row r="56" spans="1:29" ht="12.75">
      <c r="A56" s="10">
        <f t="shared" si="6"/>
        <v>0.2538286580742987</v>
      </c>
      <c r="B56" s="3">
        <f t="shared" si="0"/>
        <v>30</v>
      </c>
      <c r="C56" s="9">
        <f t="shared" si="7"/>
        <v>0.000107136997416875</v>
      </c>
      <c r="D56" s="10">
        <f t="shared" si="8"/>
        <v>67.85357190234514</v>
      </c>
      <c r="E56" s="9">
        <f t="shared" si="9"/>
        <v>1.7553350468026352E-08</v>
      </c>
      <c r="F56" s="10">
        <f t="shared" si="10"/>
        <v>67.85342106164472</v>
      </c>
      <c r="G56" s="9">
        <f t="shared" si="11"/>
        <v>1.1702241137458347E-08</v>
      </c>
      <c r="H56" s="10">
        <f t="shared" si="12"/>
        <v>67.85333055717935</v>
      </c>
      <c r="I56" s="9">
        <f t="shared" si="13"/>
        <v>5.851122816311975E-09</v>
      </c>
      <c r="J56" s="3">
        <f t="shared" si="14"/>
        <v>67.8533003890167</v>
      </c>
      <c r="K56" s="1">
        <f>0</f>
        <v>0</v>
      </c>
      <c r="L56" s="10">
        <f t="shared" si="15"/>
        <v>0.2538286580742987</v>
      </c>
      <c r="N56" s="9">
        <f t="shared" si="1"/>
        <v>2.0741763167346498E-08</v>
      </c>
      <c r="O56" s="9">
        <f t="shared" si="2"/>
        <v>1.4815556497880134E-08</v>
      </c>
      <c r="P56" s="9">
        <f t="shared" si="3"/>
        <v>8.889338449935808E-09</v>
      </c>
      <c r="Q56" s="9">
        <f t="shared" si="4"/>
        <v>2.9631135751755836E-09</v>
      </c>
      <c r="S56" s="10">
        <f t="shared" si="21"/>
        <v>0.036757822096283935</v>
      </c>
      <c r="T56" s="10">
        <f t="shared" si="21"/>
        <v>71.75567310183264</v>
      </c>
      <c r="U56" s="10">
        <f t="shared" si="21"/>
        <v>107.63344074271633</v>
      </c>
      <c r="V56" s="10">
        <f t="shared" si="21"/>
        <v>215.2667987952967</v>
      </c>
      <c r="W56" s="3">
        <f>0</f>
        <v>0</v>
      </c>
      <c r="Y56" s="3">
        <f t="shared" si="16"/>
        <v>5443.8127464353565</v>
      </c>
      <c r="Z56" s="3">
        <f t="shared" si="17"/>
        <v>0.8919155410774823</v>
      </c>
      <c r="AA56" s="3">
        <f t="shared" si="18"/>
        <v>0.5946107414050217</v>
      </c>
      <c r="AB56" s="3">
        <f t="shared" si="19"/>
        <v>0.29730548490600917</v>
      </c>
      <c r="AC56" s="3">
        <f t="shared" si="20"/>
        <v>0</v>
      </c>
    </row>
    <row r="57" spans="1:29" ht="12.75">
      <c r="A57" s="10">
        <f t="shared" si="6"/>
        <v>0.26087945413191815</v>
      </c>
      <c r="B57" s="3">
        <f t="shared" si="0"/>
        <v>30</v>
      </c>
      <c r="C57" s="9">
        <f t="shared" si="7"/>
        <v>-0.00010691035814917017</v>
      </c>
      <c r="D57" s="10">
        <f t="shared" si="8"/>
        <v>67.85566802808803</v>
      </c>
      <c r="E57" s="9">
        <f t="shared" si="9"/>
        <v>1.8003579738834482E-08</v>
      </c>
      <c r="F57" s="10">
        <f t="shared" si="10"/>
        <v>67.85551719141225</v>
      </c>
      <c r="G57" s="9">
        <f t="shared" si="11"/>
        <v>1.2002394171282144E-08</v>
      </c>
      <c r="H57" s="10">
        <f t="shared" si="12"/>
        <v>67.85542668936154</v>
      </c>
      <c r="I57" s="9">
        <f t="shared" si="13"/>
        <v>6.001199389213259E-09</v>
      </c>
      <c r="J57" s="3">
        <f t="shared" si="14"/>
        <v>67.85539652200377</v>
      </c>
      <c r="K57" s="1">
        <f>0</f>
        <v>0</v>
      </c>
      <c r="L57" s="10">
        <f t="shared" si="15"/>
        <v>0.26087945413191815</v>
      </c>
      <c r="N57" s="9">
        <f t="shared" si="1"/>
        <v>-0.00010682067612079543</v>
      </c>
      <c r="O57" s="9">
        <f t="shared" si="2"/>
        <v>1.5190093429413043E-08</v>
      </c>
      <c r="P57" s="9">
        <f t="shared" si="3"/>
        <v>9.114060720791523E-09</v>
      </c>
      <c r="Q57" s="9">
        <f t="shared" si="4"/>
        <v>3.038021017425023E-09</v>
      </c>
      <c r="S57" s="10">
        <f t="shared" si="21"/>
        <v>0.036779706158355976</v>
      </c>
      <c r="T57" s="10">
        <f t="shared" si="21"/>
        <v>69.96122417302888</v>
      </c>
      <c r="U57" s="10">
        <f t="shared" si="21"/>
        <v>104.941769121306</v>
      </c>
      <c r="V57" s="10">
        <f t="shared" si="21"/>
        <v>209.88345767840318</v>
      </c>
      <c r="W57" s="3">
        <f>0</f>
        <v>0</v>
      </c>
      <c r="Y57" s="3">
        <f t="shared" si="16"/>
        <v>-5432.296820432935</v>
      </c>
      <c r="Z57" s="3">
        <f t="shared" si="17"/>
        <v>0.9147924547705811</v>
      </c>
      <c r="AA57" s="3">
        <f t="shared" si="18"/>
        <v>0.6098620266828174</v>
      </c>
      <c r="AB57" s="3">
        <f t="shared" si="19"/>
        <v>0.3049311303898228</v>
      </c>
      <c r="AC57" s="3">
        <f t="shared" si="20"/>
        <v>0</v>
      </c>
    </row>
    <row r="58" spans="1:29" ht="12.75">
      <c r="A58" s="10">
        <f t="shared" si="6"/>
        <v>0.2679302501895376</v>
      </c>
      <c r="B58" s="3">
        <f t="shared" si="0"/>
        <v>30</v>
      </c>
      <c r="C58" s="9">
        <f t="shared" si="7"/>
        <v>-0.00010673114911223862</v>
      </c>
      <c r="D58" s="10">
        <f t="shared" si="8"/>
        <v>30.06734542529311</v>
      </c>
      <c r="E58" s="9">
        <f t="shared" si="9"/>
        <v>-0.00010673114920667085</v>
      </c>
      <c r="F58" s="10">
        <f t="shared" si="10"/>
        <v>67.85766631129376</v>
      </c>
      <c r="G58" s="9">
        <f t="shared" si="11"/>
        <v>1.230150124462614E-08</v>
      </c>
      <c r="H58" s="10">
        <f t="shared" si="12"/>
        <v>67.85757581171711</v>
      </c>
      <c r="I58" s="9">
        <f t="shared" si="13"/>
        <v>6.150752981806772E-09</v>
      </c>
      <c r="J58" s="3">
        <f t="shared" si="14"/>
        <v>67.857545645184</v>
      </c>
      <c r="K58" s="1">
        <f>0</f>
        <v>0</v>
      </c>
      <c r="L58" s="10">
        <f t="shared" si="15"/>
        <v>0.2679302501895376</v>
      </c>
      <c r="N58" s="9">
        <f t="shared" si="1"/>
        <v>-0.00010664177694989099</v>
      </c>
      <c r="O58" s="9">
        <f t="shared" si="2"/>
        <v>-0.0001066417771409823</v>
      </c>
      <c r="P58" s="9">
        <f t="shared" si="3"/>
        <v>9.337999793351522E-09</v>
      </c>
      <c r="Q58" s="9">
        <f t="shared" si="4"/>
        <v>3.1126673936001393E-09</v>
      </c>
      <c r="S58" s="10">
        <f t="shared" si="21"/>
        <v>0.036797043861604595</v>
      </c>
      <c r="T58" s="10">
        <f t="shared" si="21"/>
        <v>0.036797043852460874</v>
      </c>
      <c r="U58" s="10">
        <f t="shared" si="21"/>
        <v>102.39014352624885</v>
      </c>
      <c r="V58" s="10">
        <f t="shared" si="21"/>
        <v>204.78020849662033</v>
      </c>
      <c r="W58" s="3">
        <f>0</f>
        <v>0</v>
      </c>
      <c r="Y58" s="3">
        <f t="shared" si="16"/>
        <v>-5423.190904987794</v>
      </c>
      <c r="Z58" s="3">
        <f t="shared" si="17"/>
        <v>-5423.190909786056</v>
      </c>
      <c r="AA58" s="3">
        <f t="shared" si="18"/>
        <v>0.6250601649327004</v>
      </c>
      <c r="AB58" s="3">
        <f t="shared" si="19"/>
        <v>0.31253020235623136</v>
      </c>
      <c r="AC58" s="3">
        <f t="shared" si="20"/>
        <v>0</v>
      </c>
    </row>
    <row r="59" spans="1:29" ht="12.75">
      <c r="A59" s="10">
        <f t="shared" si="6"/>
        <v>0.274981046247157</v>
      </c>
      <c r="B59" s="3">
        <f t="shared" si="0"/>
        <v>30</v>
      </c>
      <c r="C59" s="9">
        <f t="shared" si="7"/>
        <v>-0.00010655255927174254</v>
      </c>
      <c r="D59" s="10">
        <f t="shared" si="8"/>
        <v>30.06734549288296</v>
      </c>
      <c r="E59" s="9">
        <f t="shared" si="9"/>
        <v>-0.00010655255936839971</v>
      </c>
      <c r="F59" s="10">
        <f t="shared" si="10"/>
        <v>30.13469098757374</v>
      </c>
      <c r="G59" s="9">
        <f t="shared" si="11"/>
        <v>-0.00010655255965837125</v>
      </c>
      <c r="H59" s="10">
        <f t="shared" si="12"/>
        <v>67.85977773956557</v>
      </c>
      <c r="I59" s="9">
        <f t="shared" si="13"/>
        <v>6.299785288871993E-09</v>
      </c>
      <c r="J59" s="3">
        <f t="shared" si="14"/>
        <v>67.85974757387692</v>
      </c>
      <c r="K59" s="1">
        <f>0</f>
        <v>0</v>
      </c>
      <c r="L59" s="10">
        <f t="shared" si="15"/>
        <v>0.274981046247157</v>
      </c>
      <c r="N59" s="9">
        <f t="shared" si="1"/>
        <v>-0.00010646349590733339</v>
      </c>
      <c r="O59" s="9">
        <f t="shared" si="2"/>
        <v>-0.00010646349610286692</v>
      </c>
      <c r="P59" s="9">
        <f t="shared" si="3"/>
        <v>-0.00010646349649393398</v>
      </c>
      <c r="Q59" s="9">
        <f t="shared" si="4"/>
        <v>3.187053549585774E-09</v>
      </c>
      <c r="S59" s="10">
        <f t="shared" si="21"/>
        <v>0.036814351019225304</v>
      </c>
      <c r="T59" s="10">
        <f t="shared" si="21"/>
        <v>0.03681435100985032</v>
      </c>
      <c r="U59" s="10">
        <f t="shared" si="21"/>
        <v>0.03681435098172538</v>
      </c>
      <c r="V59" s="10">
        <f t="shared" si="21"/>
        <v>199.93577880352305</v>
      </c>
      <c r="W59" s="3">
        <f>0</f>
        <v>0</v>
      </c>
      <c r="Y59" s="3">
        <f t="shared" si="16"/>
        <v>-5414.116451964872</v>
      </c>
      <c r="Z59" s="3">
        <f t="shared" si="17"/>
        <v>-5414.116456876187</v>
      </c>
      <c r="AA59" s="3">
        <f t="shared" si="18"/>
        <v>-5414.116471610133</v>
      </c>
      <c r="AB59" s="3">
        <f t="shared" si="19"/>
        <v>0.3201027869198579</v>
      </c>
      <c r="AC59" s="3">
        <f t="shared" si="20"/>
        <v>0</v>
      </c>
    </row>
    <row r="60" spans="1:29" ht="12.75">
      <c r="A60" s="10">
        <f t="shared" si="6"/>
        <v>0.28203184230477646</v>
      </c>
      <c r="B60" s="3">
        <f t="shared" si="0"/>
        <v>30</v>
      </c>
      <c r="C60" s="9">
        <f t="shared" si="7"/>
        <v>-0.00010637458649335094</v>
      </c>
      <c r="D60" s="10">
        <f t="shared" si="8"/>
        <v>30.067345562044046</v>
      </c>
      <c r="E60" s="9">
        <f t="shared" si="9"/>
        <v>-0.00010637458659222538</v>
      </c>
      <c r="F60" s="10">
        <f t="shared" si="10"/>
        <v>30.134691125895912</v>
      </c>
      <c r="G60" s="9">
        <f t="shared" si="11"/>
        <v>-0.00010637458688884871</v>
      </c>
      <c r="H60" s="10">
        <f t="shared" si="12"/>
        <v>30.202036693363315</v>
      </c>
      <c r="I60" s="9">
        <f t="shared" si="13"/>
        <v>-0.00010637458738322067</v>
      </c>
      <c r="J60" s="3">
        <f t="shared" si="14"/>
        <v>67.86200212400041</v>
      </c>
      <c r="K60" s="1">
        <f>0</f>
        <v>0</v>
      </c>
      <c r="L60" s="10">
        <f t="shared" si="15"/>
        <v>0.28203184230477646</v>
      </c>
      <c r="N60" s="9">
        <f t="shared" si="1"/>
        <v>-0.00010628583086247325</v>
      </c>
      <c r="O60" s="9">
        <f t="shared" si="2"/>
        <v>-0.00010628583106243369</v>
      </c>
      <c r="P60" s="9">
        <f t="shared" si="3"/>
        <v>-0.00010628583146235422</v>
      </c>
      <c r="Q60" s="9">
        <f t="shared" si="4"/>
        <v>-0.00010628583206223426</v>
      </c>
      <c r="S60" s="10">
        <f t="shared" si="21"/>
        <v>0.036831627499263137</v>
      </c>
      <c r="T60" s="10">
        <f t="shared" si="21"/>
        <v>0.03683162748965693</v>
      </c>
      <c r="U60" s="10">
        <f t="shared" si="21"/>
        <v>0.036831627460838394</v>
      </c>
      <c r="V60" s="10">
        <f t="shared" si="21"/>
        <v>0.036831627412807544</v>
      </c>
      <c r="W60" s="3">
        <f>0</f>
        <v>0</v>
      </c>
      <c r="Y60" s="3">
        <f t="shared" si="16"/>
        <v>-5405.073352915186</v>
      </c>
      <c r="Z60" s="3">
        <f t="shared" si="17"/>
        <v>-5405.073357939164</v>
      </c>
      <c r="AA60" s="3">
        <f t="shared" si="18"/>
        <v>-5405.0733730111</v>
      </c>
      <c r="AB60" s="3">
        <f t="shared" si="19"/>
        <v>-5405.073398130978</v>
      </c>
      <c r="AC60" s="3">
        <f t="shared" si="20"/>
        <v>0</v>
      </c>
    </row>
    <row r="61" spans="1:29" ht="12.75">
      <c r="A61" s="10">
        <f t="shared" si="6"/>
        <v>0.2890826383623959</v>
      </c>
      <c r="B61" s="3">
        <f t="shared" si="0"/>
        <v>30</v>
      </c>
      <c r="C61" s="9">
        <f t="shared" si="7"/>
        <v>-0.0001061972286500897</v>
      </c>
      <c r="D61" s="10">
        <f t="shared" si="8"/>
        <v>30.067345632770934</v>
      </c>
      <c r="E61" s="9">
        <f t="shared" si="9"/>
        <v>-0.00010619722875117376</v>
      </c>
      <c r="F61" s="10">
        <f t="shared" si="10"/>
        <v>30.134691267349595</v>
      </c>
      <c r="G61" s="9">
        <f t="shared" si="11"/>
        <v>-0.00010619722905442568</v>
      </c>
      <c r="H61" s="10">
        <f t="shared" si="12"/>
        <v>30.202036905543558</v>
      </c>
      <c r="I61" s="9">
        <f t="shared" si="13"/>
        <v>-0.00010619722955984471</v>
      </c>
      <c r="J61" s="3">
        <f t="shared" si="14"/>
        <v>-7.325544013748354</v>
      </c>
      <c r="K61" s="1">
        <f>0</f>
        <v>0</v>
      </c>
      <c r="L61" s="10">
        <f t="shared" si="15"/>
        <v>0.2890826383623959</v>
      </c>
      <c r="N61" s="9">
        <f t="shared" si="1"/>
        <v>-0.00010610877969200549</v>
      </c>
      <c r="O61" s="9">
        <f t="shared" si="2"/>
        <v>-0.00010610877989637721</v>
      </c>
      <c r="P61" s="9">
        <f t="shared" si="3"/>
        <v>-0.00010610878030511998</v>
      </c>
      <c r="Q61" s="9">
        <f t="shared" si="4"/>
        <v>-3.3342310896101763E-09</v>
      </c>
      <c r="S61" s="10">
        <f t="shared" si="21"/>
        <v>0.03684887316982683</v>
      </c>
      <c r="T61" s="10">
        <f t="shared" si="21"/>
        <v>0.036848873159989554</v>
      </c>
      <c r="U61" s="10">
        <f t="shared" si="21"/>
        <v>0.03684887313047776</v>
      </c>
      <c r="V61" s="10">
        <f t="shared" si="21"/>
        <v>0.03684887308129149</v>
      </c>
      <c r="W61" s="3">
        <f>0</f>
        <v>0</v>
      </c>
      <c r="Y61" s="3">
        <f t="shared" si="16"/>
        <v>-5396.061499763571</v>
      </c>
      <c r="Z61" s="3">
        <f t="shared" si="17"/>
        <v>-5396.061504899824</v>
      </c>
      <c r="AA61" s="3">
        <f t="shared" si="18"/>
        <v>-5396.061520308569</v>
      </c>
      <c r="AB61" s="3">
        <f t="shared" si="19"/>
        <v>-5396.061545989768</v>
      </c>
      <c r="AC61" s="3">
        <f t="shared" si="20"/>
        <v>0</v>
      </c>
    </row>
    <row r="62" spans="1:29" ht="12.75">
      <c r="A62" s="10">
        <f t="shared" si="6"/>
        <v>0.29613343442001533</v>
      </c>
      <c r="B62" s="3">
        <f t="shared" si="0"/>
        <v>30</v>
      </c>
      <c r="C62" s="9">
        <f t="shared" si="7"/>
        <v>-0.00010602048362231628</v>
      </c>
      <c r="D62" s="10">
        <f t="shared" si="8"/>
        <v>30.06734570505813</v>
      </c>
      <c r="E62" s="9">
        <f t="shared" si="9"/>
        <v>-0.00010602048372560207</v>
      </c>
      <c r="F62" s="10">
        <f t="shared" si="10"/>
        <v>30.134691411923733</v>
      </c>
      <c r="G62" s="9">
        <f t="shared" si="11"/>
        <v>-0.00010602048403545895</v>
      </c>
      <c r="H62" s="10">
        <f t="shared" si="12"/>
        <v>-7.327932834385056</v>
      </c>
      <c r="I62" s="9">
        <f t="shared" si="13"/>
        <v>-6.742118802401806E-09</v>
      </c>
      <c r="J62" s="3">
        <f t="shared" si="14"/>
        <v>-7.327902678577147</v>
      </c>
      <c r="K62" s="1">
        <f>0</f>
        <v>0</v>
      </c>
      <c r="L62" s="10">
        <f t="shared" si="15"/>
        <v>0.29613343442001533</v>
      </c>
      <c r="N62" s="9">
        <f t="shared" si="1"/>
        <v>-0.00010593234027994348</v>
      </c>
      <c r="O62" s="9">
        <f t="shared" si="2"/>
        <v>-0.00010593234048871058</v>
      </c>
      <c r="P62" s="9">
        <f t="shared" si="3"/>
        <v>-1.0223469552695131E-08</v>
      </c>
      <c r="Q62" s="9">
        <f t="shared" si="4"/>
        <v>-3.4078240532345045E-09</v>
      </c>
      <c r="S62" s="10">
        <f t="shared" si="21"/>
        <v>0.0368660878990939</v>
      </c>
      <c r="T62" s="10">
        <f t="shared" si="21"/>
        <v>0.03686608788902563</v>
      </c>
      <c r="U62" s="10">
        <f t="shared" si="21"/>
        <v>0.036866087858820944</v>
      </c>
      <c r="V62" s="10">
        <f t="shared" si="21"/>
        <v>186.81849355382138</v>
      </c>
      <c r="W62" s="3">
        <f>0</f>
        <v>0</v>
      </c>
      <c r="Y62" s="3">
        <f t="shared" si="16"/>
        <v>-5387.080784807391</v>
      </c>
      <c r="Z62" s="3">
        <f t="shared" si="17"/>
        <v>-5387.080790055517</v>
      </c>
      <c r="AA62" s="3">
        <f t="shared" si="18"/>
        <v>-5387.080805799871</v>
      </c>
      <c r="AB62" s="3">
        <f t="shared" si="19"/>
        <v>-0.34257850377945553</v>
      </c>
      <c r="AC62" s="3">
        <f t="shared" si="20"/>
        <v>0</v>
      </c>
    </row>
    <row r="63" spans="1:29" ht="12.75">
      <c r="A63" s="10">
        <f t="shared" si="6"/>
        <v>0.30318423047763476</v>
      </c>
      <c r="B63" s="3">
        <f t="shared" si="0"/>
        <v>30</v>
      </c>
      <c r="C63" s="9">
        <f t="shared" si="7"/>
        <v>-0.00010584434929769384</v>
      </c>
      <c r="D63" s="10">
        <f t="shared" si="8"/>
        <v>30.067345778899984</v>
      </c>
      <c r="E63" s="9">
        <f t="shared" si="9"/>
        <v>-0.00010584434940317325</v>
      </c>
      <c r="F63" s="10">
        <f t="shared" si="10"/>
        <v>-7.330434023245881</v>
      </c>
      <c r="G63" s="9">
        <f t="shared" si="11"/>
        <v>-1.3778090144956315E-08</v>
      </c>
      <c r="H63" s="10">
        <f t="shared" si="12"/>
        <v>-7.33034355861098</v>
      </c>
      <c r="I63" s="9">
        <f t="shared" si="13"/>
        <v>-6.889047706756283E-09</v>
      </c>
      <c r="J63" s="3">
        <f t="shared" si="14"/>
        <v>-7.330313403725179</v>
      </c>
      <c r="K63" s="1">
        <f>0</f>
        <v>0</v>
      </c>
      <c r="L63" s="10">
        <f t="shared" si="15"/>
        <v>0.30318423047763476</v>
      </c>
      <c r="N63" s="9">
        <f t="shared" si="1"/>
        <v>-0.00010575651051759361</v>
      </c>
      <c r="O63" s="9">
        <f t="shared" si="2"/>
        <v>-1.7405787772979737E-08</v>
      </c>
      <c r="P63" s="9">
        <f t="shared" si="3"/>
        <v>-1.0443477986801061E-08</v>
      </c>
      <c r="Q63" s="9">
        <f t="shared" si="4"/>
        <v>-3.4811602161020004E-09</v>
      </c>
      <c r="S63" s="10">
        <f t="shared" si="21"/>
        <v>0.03688327155531493</v>
      </c>
      <c r="T63" s="10">
        <f t="shared" si="21"/>
        <v>0.03688327154501589</v>
      </c>
      <c r="U63" s="10">
        <f t="shared" si="21"/>
        <v>91.41705887928737</v>
      </c>
      <c r="V63" s="10">
        <f t="shared" si="21"/>
        <v>182.83404784529523</v>
      </c>
      <c r="W63" s="3">
        <f>0</f>
        <v>0</v>
      </c>
      <c r="Y63" s="3">
        <f t="shared" si="16"/>
        <v>-5378.131100715223</v>
      </c>
      <c r="Z63" s="3">
        <f t="shared" si="17"/>
        <v>-5378.13110607481</v>
      </c>
      <c r="AA63" s="3">
        <f t="shared" si="18"/>
        <v>-0.7000881540556836</v>
      </c>
      <c r="AB63" s="3">
        <f t="shared" si="19"/>
        <v>-0.3500442108799861</v>
      </c>
      <c r="AC63" s="3">
        <f t="shared" si="20"/>
        <v>0</v>
      </c>
    </row>
    <row r="64" spans="1:29" ht="12.75">
      <c r="A64" s="10">
        <f t="shared" si="6"/>
        <v>0.3102350265352542</v>
      </c>
      <c r="B64" s="3">
        <f t="shared" si="0"/>
        <v>30</v>
      </c>
      <c r="C64" s="9">
        <f t="shared" si="7"/>
        <v>-0.00010566882357116558</v>
      </c>
      <c r="D64" s="10">
        <f t="shared" si="8"/>
        <v>-7.333047392893908</v>
      </c>
      <c r="E64" s="9">
        <f t="shared" si="9"/>
        <v>-2.1106370018929763E-08</v>
      </c>
      <c r="F64" s="10">
        <f t="shared" si="10"/>
        <v>-7.332896623284458</v>
      </c>
      <c r="G64" s="9">
        <f t="shared" si="11"/>
        <v>-1.4070922308459385E-08</v>
      </c>
      <c r="H64" s="10">
        <f t="shared" si="12"/>
        <v>-7.3328061614737186</v>
      </c>
      <c r="I64" s="9">
        <f t="shared" si="13"/>
        <v>-7.0354638429201185E-09</v>
      </c>
      <c r="J64" s="3">
        <f t="shared" si="14"/>
        <v>-7.332776007529304</v>
      </c>
      <c r="K64" s="1">
        <f>0</f>
        <v>0</v>
      </c>
      <c r="L64" s="10">
        <f t="shared" si="15"/>
        <v>0.3102350265352542</v>
      </c>
      <c r="N64" s="9">
        <f t="shared" si="1"/>
        <v>-2.487964485243675E-08</v>
      </c>
      <c r="O64" s="9">
        <f t="shared" si="2"/>
        <v>-1.7771188474655715E-08</v>
      </c>
      <c r="P64" s="9">
        <f t="shared" si="3"/>
        <v>-1.0662718516625883E-08</v>
      </c>
      <c r="Q64" s="9">
        <f t="shared" si="4"/>
        <v>-3.5542404108176113E-09</v>
      </c>
      <c r="S64" s="10">
        <f t="shared" si="21"/>
        <v>0.03690042400681879</v>
      </c>
      <c r="T64" s="10">
        <f t="shared" si="21"/>
        <v>59.67641412975987</v>
      </c>
      <c r="U64" s="10">
        <f t="shared" si="21"/>
        <v>89.51456417809665</v>
      </c>
      <c r="V64" s="10">
        <f t="shared" si="21"/>
        <v>179.02905993797475</v>
      </c>
      <c r="W64" s="3">
        <f>0</f>
        <v>0</v>
      </c>
      <c r="Y64" s="3">
        <f t="shared" si="16"/>
        <v>-5369.212340525558</v>
      </c>
      <c r="Z64" s="3">
        <f t="shared" si="17"/>
        <v>-1.0724504971233524</v>
      </c>
      <c r="AA64" s="3">
        <f t="shared" si="18"/>
        <v>-0.7149674534823928</v>
      </c>
      <c r="AB64" s="3">
        <f t="shared" si="19"/>
        <v>-0.35748386335812204</v>
      </c>
      <c r="AC64" s="3">
        <f t="shared" si="20"/>
        <v>0</v>
      </c>
    </row>
    <row r="65" spans="1:29" ht="12.75">
      <c r="A65" s="10">
        <f t="shared" si="6"/>
        <v>0.31728582259287363</v>
      </c>
      <c r="B65" s="3">
        <f t="shared" si="0"/>
        <v>30</v>
      </c>
      <c r="C65" s="9">
        <f t="shared" si="7"/>
        <v>0.00010543645350367008</v>
      </c>
      <c r="D65" s="10">
        <f t="shared" si="8"/>
        <v>-7.335561685634071</v>
      </c>
      <c r="E65" s="9">
        <f t="shared" si="9"/>
        <v>-2.1544084675215157E-08</v>
      </c>
      <c r="F65" s="10">
        <f t="shared" si="10"/>
        <v>-7.335410920828016</v>
      </c>
      <c r="G65" s="9">
        <f t="shared" si="11"/>
        <v>-1.4362732260698594E-08</v>
      </c>
      <c r="H65" s="10">
        <f t="shared" si="12"/>
        <v>-7.335320461899182</v>
      </c>
      <c r="I65" s="9">
        <f t="shared" si="13"/>
        <v>-7.181368873414534E-09</v>
      </c>
      <c r="J65" s="3">
        <f t="shared" si="14"/>
        <v>-7.335290308915368</v>
      </c>
      <c r="K65" s="1">
        <f>0</f>
        <v>0</v>
      </c>
      <c r="L65" s="10">
        <f t="shared" si="15"/>
        <v>0.31728582259287363</v>
      </c>
      <c r="N65" s="9">
        <f t="shared" si="1"/>
        <v>0.00010534863861798852</v>
      </c>
      <c r="O65" s="9">
        <f t="shared" si="2"/>
        <v>-1.8135313484991558E-08</v>
      </c>
      <c r="P65" s="9">
        <f t="shared" si="3"/>
        <v>-1.0881193631635402E-08</v>
      </c>
      <c r="Q65" s="9">
        <f t="shared" si="4"/>
        <v>-3.6270654672979027E-09</v>
      </c>
      <c r="S65" s="10">
        <f t="shared" si="21"/>
        <v>0.036923174492364</v>
      </c>
      <c r="T65" s="10">
        <f t="shared" si="21"/>
        <v>58.46395876240776</v>
      </c>
      <c r="U65" s="10">
        <f t="shared" si="21"/>
        <v>87.69588231287801</v>
      </c>
      <c r="V65" s="10">
        <f t="shared" si="21"/>
        <v>175.39169763141817</v>
      </c>
      <c r="W65" s="3">
        <f>0</f>
        <v>0</v>
      </c>
      <c r="Y65" s="3">
        <f t="shared" si="16"/>
        <v>5357.405222855459</v>
      </c>
      <c r="Z65" s="3">
        <f t="shared" si="17"/>
        <v>-1.094691522004013</v>
      </c>
      <c r="AA65" s="3">
        <f t="shared" si="18"/>
        <v>-0.7297948126191749</v>
      </c>
      <c r="AB65" s="3">
        <f t="shared" si="19"/>
        <v>-0.3648975456893896</v>
      </c>
      <c r="AC65" s="3">
        <f t="shared" si="20"/>
        <v>0</v>
      </c>
    </row>
    <row r="66" spans="1:29" ht="12.75">
      <c r="A66" s="10">
        <f t="shared" si="6"/>
        <v>0.32433661865049307</v>
      </c>
      <c r="B66" s="3">
        <f t="shared" si="0"/>
        <v>30</v>
      </c>
      <c r="C66" s="9">
        <f t="shared" si="7"/>
        <v>0.0001052609755246765</v>
      </c>
      <c r="D66" s="10">
        <f t="shared" si="8"/>
        <v>29.933136421370577</v>
      </c>
      <c r="E66" s="9">
        <f t="shared" si="9"/>
        <v>0.00010526097565907064</v>
      </c>
      <c r="F66" s="10">
        <f t="shared" si="10"/>
        <v>-7.33797673538947</v>
      </c>
      <c r="G66" s="9">
        <f t="shared" si="11"/>
        <v>-1.4653523315174063E-08</v>
      </c>
      <c r="H66" s="10">
        <f t="shared" si="12"/>
        <v>-7.337886279400267</v>
      </c>
      <c r="I66" s="9">
        <f t="shared" si="13"/>
        <v>-7.326764455094526E-09</v>
      </c>
      <c r="J66" s="3">
        <f t="shared" si="14"/>
        <v>-7.3378561273963046</v>
      </c>
      <c r="K66" s="1">
        <f>0</f>
        <v>0</v>
      </c>
      <c r="L66" s="10">
        <f t="shared" si="15"/>
        <v>0.32433661865049307</v>
      </c>
      <c r="N66" s="9">
        <f t="shared" si="1"/>
        <v>0.0001051734640956314</v>
      </c>
      <c r="O66" s="9">
        <f t="shared" si="2"/>
        <v>0.00010517346436701689</v>
      </c>
      <c r="P66" s="9">
        <f t="shared" si="3"/>
        <v>-1.1098905812736512E-08</v>
      </c>
      <c r="Q66" s="9">
        <f t="shared" si="4"/>
        <v>-3.699636212481945E-09</v>
      </c>
      <c r="S66" s="10">
        <f t="shared" si="21"/>
        <v>0.03694038742875513</v>
      </c>
      <c r="T66" s="10">
        <f t="shared" si="21"/>
        <v>0.03694038741556148</v>
      </c>
      <c r="U66" s="10">
        <f t="shared" si="21"/>
        <v>85.95560609790714</v>
      </c>
      <c r="V66" s="10">
        <f t="shared" si="21"/>
        <v>171.91114655662142</v>
      </c>
      <c r="W66" s="3">
        <f>0</f>
        <v>0</v>
      </c>
      <c r="Y66" s="3">
        <f t="shared" si="16"/>
        <v>5348.488888799103</v>
      </c>
      <c r="Z66" s="3">
        <f t="shared" si="17"/>
        <v>5348.488895627896</v>
      </c>
      <c r="AA66" s="3">
        <f t="shared" si="18"/>
        <v>-0.7445703998305969</v>
      </c>
      <c r="AB66" s="3">
        <f t="shared" si="19"/>
        <v>-0.3722853420614042</v>
      </c>
      <c r="AC66" s="3">
        <f t="shared" si="20"/>
        <v>0</v>
      </c>
    </row>
    <row r="67" spans="1:29" ht="12.75">
      <c r="A67" s="10">
        <f t="shared" si="6"/>
        <v>0.3313874147081125</v>
      </c>
      <c r="B67" s="3">
        <f t="shared" si="0"/>
        <v>30</v>
      </c>
      <c r="C67" s="9">
        <f t="shared" si="7"/>
        <v>0.00010508610393441604</v>
      </c>
      <c r="D67" s="10">
        <f t="shared" si="8"/>
        <v>29.93313632538033</v>
      </c>
      <c r="E67" s="9">
        <f t="shared" si="9"/>
        <v>0.00010508610407140513</v>
      </c>
      <c r="F67" s="10">
        <f t="shared" si="10"/>
        <v>29.86627264859274</v>
      </c>
      <c r="G67" s="9">
        <f t="shared" si="11"/>
        <v>0.00010508610448237263</v>
      </c>
      <c r="H67" s="10">
        <f t="shared" si="12"/>
        <v>-7.3405034340748845</v>
      </c>
      <c r="I67" s="9">
        <f t="shared" si="13"/>
        <v>-7.471652238956134E-09</v>
      </c>
      <c r="J67" s="3">
        <f t="shared" si="14"/>
        <v>-7.340473283070035</v>
      </c>
      <c r="K67" s="1">
        <f>0</f>
        <v>0</v>
      </c>
      <c r="L67" s="10">
        <f t="shared" si="15"/>
        <v>0.3313874147081125</v>
      </c>
      <c r="N67" s="9">
        <f t="shared" si="1"/>
        <v>0.0001049988949164272</v>
      </c>
      <c r="O67" s="9">
        <f t="shared" si="2"/>
        <v>0.00010499889519299384</v>
      </c>
      <c r="P67" s="9">
        <f t="shared" si="3"/>
        <v>0.00010499889574612705</v>
      </c>
      <c r="Q67" s="9">
        <f t="shared" si="4"/>
        <v>-3.771953470430807E-09</v>
      </c>
      <c r="S67" s="10">
        <f t="shared" si="21"/>
        <v>0.03695756868611972</v>
      </c>
      <c r="T67" s="10">
        <f t="shared" si="21"/>
        <v>0.03695756867264959</v>
      </c>
      <c r="U67" s="10">
        <f t="shared" si="21"/>
        <v>0.03695756863223917</v>
      </c>
      <c r="V67" s="10">
        <f t="shared" si="21"/>
        <v>168.57750303988615</v>
      </c>
      <c r="W67" s="3">
        <f>0</f>
        <v>0</v>
      </c>
      <c r="Y67" s="3">
        <f t="shared" si="16"/>
        <v>5339.603366383861</v>
      </c>
      <c r="Z67" s="3">
        <f t="shared" si="17"/>
        <v>5339.603373344509</v>
      </c>
      <c r="AA67" s="3">
        <f t="shared" si="18"/>
        <v>5339.603394226465</v>
      </c>
      <c r="AB67" s="3">
        <f t="shared" si="19"/>
        <v>-0.37964733636407777</v>
      </c>
      <c r="AC67" s="3">
        <f t="shared" si="20"/>
        <v>0</v>
      </c>
    </row>
    <row r="68" spans="1:29" ht="12.75">
      <c r="A68" s="10">
        <f t="shared" si="6"/>
        <v>0.33843821076573194</v>
      </c>
      <c r="B68" s="3">
        <f t="shared" si="0"/>
        <v>30</v>
      </c>
      <c r="C68" s="9">
        <f t="shared" si="7"/>
        <v>0.00010491183664353565</v>
      </c>
      <c r="D68" s="10">
        <f t="shared" si="8"/>
        <v>29.93313622755747</v>
      </c>
      <c r="E68" s="9">
        <f t="shared" si="9"/>
        <v>0.00010491183678311095</v>
      </c>
      <c r="F68" s="10">
        <f t="shared" si="10"/>
        <v>29.866272452947065</v>
      </c>
      <c r="G68" s="9">
        <f t="shared" si="11"/>
        <v>0.00010491183720183661</v>
      </c>
      <c r="H68" s="10">
        <f t="shared" si="12"/>
        <v>29.799408674000993</v>
      </c>
      <c r="I68" s="9">
        <f t="shared" si="13"/>
        <v>0.00010491183789971238</v>
      </c>
      <c r="J68" s="3">
        <f t="shared" si="14"/>
        <v>-7.343141596617427</v>
      </c>
      <c r="K68" s="1">
        <f>0</f>
        <v>0</v>
      </c>
      <c r="L68" s="10">
        <f t="shared" si="15"/>
        <v>0.33843821076573194</v>
      </c>
      <c r="N68" s="9">
        <f t="shared" si="1"/>
        <v>0.00010482492899462573</v>
      </c>
      <c r="O68" s="9">
        <f t="shared" si="2"/>
        <v>0.00010482492927635556</v>
      </c>
      <c r="P68" s="9">
        <f t="shared" si="3"/>
        <v>0.00010482492983981484</v>
      </c>
      <c r="Q68" s="9">
        <f t="shared" si="4"/>
        <v>0.00010482493068500261</v>
      </c>
      <c r="S68" s="10">
        <f t="shared" si="21"/>
        <v>0.03697471812899474</v>
      </c>
      <c r="T68" s="10">
        <f t="shared" si="21"/>
        <v>0.0369747181152483</v>
      </c>
      <c r="U68" s="10">
        <f t="shared" si="21"/>
        <v>0.03697471807400899</v>
      </c>
      <c r="V68" s="10">
        <f t="shared" si="21"/>
        <v>0.03697471800527683</v>
      </c>
      <c r="W68" s="3">
        <f>0</f>
        <v>0</v>
      </c>
      <c r="Y68" s="3">
        <f t="shared" si="16"/>
        <v>5330.748549446159</v>
      </c>
      <c r="Z68" s="3">
        <f t="shared" si="17"/>
        <v>5330.748556538218</v>
      </c>
      <c r="AA68" s="3">
        <f t="shared" si="18"/>
        <v>5330.748577814379</v>
      </c>
      <c r="AB68" s="3">
        <f t="shared" si="19"/>
        <v>5330.748613274632</v>
      </c>
      <c r="AC68" s="3">
        <f t="shared" si="20"/>
        <v>0</v>
      </c>
    </row>
    <row r="69" spans="1:29" ht="12.75">
      <c r="A69" s="10">
        <f t="shared" si="6"/>
        <v>0.3454890068233514</v>
      </c>
      <c r="B69" s="3">
        <f t="shared" si="0"/>
        <v>30</v>
      </c>
      <c r="C69" s="9">
        <f t="shared" si="7"/>
        <v>0.00010473817156988175</v>
      </c>
      <c r="D69" s="10">
        <f t="shared" si="8"/>
        <v>29.93313612790837</v>
      </c>
      <c r="E69" s="9">
        <f t="shared" si="9"/>
        <v>0.00010473817171203402</v>
      </c>
      <c r="F69" s="10">
        <f t="shared" si="10"/>
        <v>29.866272253648987</v>
      </c>
      <c r="G69" s="9">
        <f t="shared" si="11"/>
        <v>0.00010473817213849082</v>
      </c>
      <c r="H69" s="10">
        <f t="shared" si="12"/>
        <v>29.799408375054306</v>
      </c>
      <c r="I69" s="9">
        <f t="shared" si="13"/>
        <v>0.00010473817284925098</v>
      </c>
      <c r="J69" s="3">
        <f t="shared" si="14"/>
        <v>66.81094986921431</v>
      </c>
      <c r="K69" s="1">
        <f>0</f>
        <v>0</v>
      </c>
      <c r="L69" s="10">
        <f t="shared" si="15"/>
        <v>0.3454890068233514</v>
      </c>
      <c r="N69" s="9">
        <f t="shared" si="1"/>
        <v>0.00010465156425166324</v>
      </c>
      <c r="O69" s="9">
        <f t="shared" si="2"/>
        <v>0.00010465156453853804</v>
      </c>
      <c r="P69" s="9">
        <f t="shared" si="3"/>
        <v>0.0001046515651122868</v>
      </c>
      <c r="Q69" s="9">
        <f t="shared" si="4"/>
        <v>3.914683316093701E-09</v>
      </c>
      <c r="S69" s="10">
        <f t="shared" si="21"/>
        <v>0.03699183562199601</v>
      </c>
      <c r="T69" s="10">
        <f t="shared" si="21"/>
        <v>0.03699183560797346</v>
      </c>
      <c r="U69" s="10">
        <f t="shared" si="21"/>
        <v>0.03699183556590585</v>
      </c>
      <c r="V69" s="10">
        <f t="shared" si="21"/>
        <v>0.03699183549579327</v>
      </c>
      <c r="W69" s="3">
        <f>0</f>
        <v>0</v>
      </c>
      <c r="Y69" s="3">
        <f t="shared" si="16"/>
        <v>5321.9243321882395</v>
      </c>
      <c r="Z69" s="3">
        <f t="shared" si="17"/>
        <v>5321.924339411237</v>
      </c>
      <c r="AA69" s="3">
        <f t="shared" si="18"/>
        <v>5321.924361080231</v>
      </c>
      <c r="AB69" s="3">
        <f t="shared" si="19"/>
        <v>5321.924397195162</v>
      </c>
      <c r="AC69" s="3">
        <f t="shared" si="20"/>
        <v>0</v>
      </c>
    </row>
    <row r="70" spans="1:29" ht="12.75">
      <c r="A70" s="10">
        <f t="shared" si="6"/>
        <v>0.3525398028809708</v>
      </c>
      <c r="B70" s="3">
        <f t="shared" si="0"/>
        <v>30</v>
      </c>
      <c r="C70" s="9">
        <f t="shared" si="7"/>
        <v>0.00010456510663847425</v>
      </c>
      <c r="D70" s="10">
        <f t="shared" si="8"/>
        <v>29.933136026439463</v>
      </c>
      <c r="E70" s="9">
        <f t="shared" si="9"/>
        <v>0.00010456510678319456</v>
      </c>
      <c r="F70" s="10">
        <f t="shared" si="10"/>
        <v>29.86627205071151</v>
      </c>
      <c r="G70" s="9">
        <f t="shared" si="11"/>
        <v>0.00010456510721735461</v>
      </c>
      <c r="H70" s="10">
        <f t="shared" si="12"/>
        <v>66.81374929035202</v>
      </c>
      <c r="I70" s="9">
        <f t="shared" si="13"/>
        <v>7.900969728025155E-09</v>
      </c>
      <c r="J70" s="3">
        <f t="shared" si="14"/>
        <v>66.8137191511283</v>
      </c>
      <c r="K70" s="1">
        <f>0</f>
        <v>0</v>
      </c>
      <c r="L70" s="10">
        <f t="shared" si="15"/>
        <v>0.3525398028809708</v>
      </c>
      <c r="N70" s="9">
        <f t="shared" si="1"/>
        <v>0.00010447879861613745</v>
      </c>
      <c r="O70" s="9">
        <f t="shared" si="2"/>
        <v>0.00010447879890813855</v>
      </c>
      <c r="P70" s="9">
        <f t="shared" si="3"/>
        <v>1.1958670544130268E-08</v>
      </c>
      <c r="Q70" s="9">
        <f t="shared" si="4"/>
        <v>3.9862245272009896E-09</v>
      </c>
      <c r="S70" s="10">
        <f t="shared" si="21"/>
        <v>0.037008921029823276</v>
      </c>
      <c r="T70" s="10">
        <f t="shared" si="21"/>
        <v>0.037008921015524845</v>
      </c>
      <c r="U70" s="10">
        <f t="shared" si="21"/>
        <v>0.037008920972629616</v>
      </c>
      <c r="V70" s="10">
        <f t="shared" si="21"/>
        <v>159.41745398136396</v>
      </c>
      <c r="W70" s="3">
        <f>0</f>
        <v>0</v>
      </c>
      <c r="Y70" s="3">
        <f t="shared" si="16"/>
        <v>5313.130609176839</v>
      </c>
      <c r="Z70" s="3">
        <f t="shared" si="17"/>
        <v>5313.130616530323</v>
      </c>
      <c r="AA70" s="3">
        <f t="shared" si="18"/>
        <v>5313.130638590733</v>
      </c>
      <c r="AB70" s="3">
        <f t="shared" si="19"/>
        <v>0.4014616869209419</v>
      </c>
      <c r="AC70" s="3">
        <f t="shared" si="20"/>
        <v>0</v>
      </c>
    </row>
    <row r="71" spans="1:29" ht="12.75">
      <c r="A71" s="10">
        <f t="shared" si="6"/>
        <v>0.35959059893859024</v>
      </c>
      <c r="B71" s="3">
        <f t="shared" si="0"/>
        <v>30</v>
      </c>
      <c r="C71" s="9">
        <f t="shared" si="7"/>
        <v>0.00010439263978148242</v>
      </c>
      <c r="D71" s="10">
        <f t="shared" si="8"/>
        <v>29.933135923157373</v>
      </c>
      <c r="E71" s="9">
        <f t="shared" si="9"/>
        <v>0.000104392639928761</v>
      </c>
      <c r="F71" s="10">
        <f t="shared" si="10"/>
        <v>66.81665959450851</v>
      </c>
      <c r="G71" s="9">
        <f t="shared" si="11"/>
        <v>1.6087597453008876E-08</v>
      </c>
      <c r="H71" s="10">
        <f t="shared" si="12"/>
        <v>66.81656918008285</v>
      </c>
      <c r="I71" s="9">
        <f t="shared" si="13"/>
        <v>8.043801790377278E-09</v>
      </c>
      <c r="J71" s="3">
        <f t="shared" si="14"/>
        <v>66.8165390419335</v>
      </c>
      <c r="K71" s="1">
        <f>0</f>
        <v>0</v>
      </c>
      <c r="L71" s="10">
        <f t="shared" si="15"/>
        <v>0.35959059893859024</v>
      </c>
      <c r="N71" s="9">
        <f t="shared" si="1"/>
        <v>0.00010430663002378218</v>
      </c>
      <c r="O71" s="9">
        <f t="shared" si="2"/>
        <v>2.0287562522443177E-08</v>
      </c>
      <c r="P71" s="9">
        <f t="shared" si="3"/>
        <v>1.2172543694207523E-08</v>
      </c>
      <c r="Q71" s="9">
        <f t="shared" si="4"/>
        <v>4.057515594812216E-09</v>
      </c>
      <c r="S71" s="10">
        <f t="shared" si="21"/>
        <v>0.03702597421726517</v>
      </c>
      <c r="T71" s="10">
        <f t="shared" si="21"/>
        <v>0.037025974202691145</v>
      </c>
      <c r="U71" s="10">
        <f t="shared" si="21"/>
        <v>78.29338605125432</v>
      </c>
      <c r="V71" s="10">
        <f t="shared" si="21"/>
        <v>156.58671245882636</v>
      </c>
      <c r="W71" s="3">
        <f>0</f>
        <v>0</v>
      </c>
      <c r="Y71" s="3">
        <f t="shared" si="16"/>
        <v>5304.367275341968</v>
      </c>
      <c r="Z71" s="3">
        <f t="shared" si="17"/>
        <v>5304.367282825442</v>
      </c>
      <c r="AA71" s="3">
        <f t="shared" si="18"/>
        <v>0.8174381416854644</v>
      </c>
      <c r="AB71" s="3">
        <f t="shared" si="19"/>
        <v>0.40871922652331333</v>
      </c>
      <c r="AC71" s="3">
        <f t="shared" si="20"/>
        <v>0</v>
      </c>
    </row>
    <row r="72" spans="1:29" ht="12.75">
      <c r="A72" s="10">
        <f t="shared" si="6"/>
        <v>0.3666413949962097</v>
      </c>
      <c r="B72" s="3">
        <f t="shared" si="0"/>
        <v>30</v>
      </c>
      <c r="C72" s="9">
        <f t="shared" si="7"/>
        <v>0.00010422076893819856</v>
      </c>
      <c r="D72" s="10">
        <f t="shared" si="8"/>
        <v>66.81968059804791</v>
      </c>
      <c r="E72" s="9">
        <f t="shared" si="9"/>
        <v>2.455837819897179E-08</v>
      </c>
      <c r="F72" s="10">
        <f t="shared" si="10"/>
        <v>66.81952991287888</v>
      </c>
      <c r="G72" s="9">
        <f t="shared" si="11"/>
        <v>1.6372262522001855E-08</v>
      </c>
      <c r="H72" s="10">
        <f t="shared" si="12"/>
        <v>66.81943950173246</v>
      </c>
      <c r="I72" s="9">
        <f t="shared" si="13"/>
        <v>8.186134377776654E-09</v>
      </c>
      <c r="J72" s="3">
        <f t="shared" si="14"/>
        <v>66.81940936467615</v>
      </c>
      <c r="K72" s="1">
        <f>0</f>
        <v>0</v>
      </c>
      <c r="L72" s="10">
        <f t="shared" si="15"/>
        <v>0.3666413949962097</v>
      </c>
      <c r="N72" s="9">
        <f t="shared" si="1"/>
        <v>2.8899857306279714E-08</v>
      </c>
      <c r="O72" s="9">
        <f t="shared" si="2"/>
        <v>2.0642770935323858E-08</v>
      </c>
      <c r="P72" s="9">
        <f t="shared" si="3"/>
        <v>1.2385668847569962E-08</v>
      </c>
      <c r="Q72" s="9">
        <f t="shared" si="4"/>
        <v>4.128557330257033E-09</v>
      </c>
      <c r="S72" s="10">
        <f t="shared" si="21"/>
        <v>0.03704299504920452</v>
      </c>
      <c r="T72" s="10">
        <f t="shared" si="21"/>
        <v>51.288096788017334</v>
      </c>
      <c r="U72" s="10">
        <f t="shared" si="21"/>
        <v>76.93209636316001</v>
      </c>
      <c r="V72" s="10">
        <f t="shared" si="21"/>
        <v>153.86413414431303</v>
      </c>
      <c r="W72" s="3">
        <f>0</f>
        <v>0</v>
      </c>
      <c r="Y72" s="3">
        <f t="shared" si="16"/>
        <v>5295.634225975569</v>
      </c>
      <c r="Z72" s="3">
        <f t="shared" si="17"/>
        <v>1.2478528939087599</v>
      </c>
      <c r="AA72" s="3">
        <f t="shared" si="18"/>
        <v>0.8319024571732232</v>
      </c>
      <c r="AB72" s="3">
        <f t="shared" si="19"/>
        <v>0.4159513869552782</v>
      </c>
      <c r="AC72" s="3">
        <f t="shared" si="20"/>
        <v>0</v>
      </c>
    </row>
    <row r="73" spans="1:29" ht="12.75">
      <c r="A73" s="10">
        <f t="shared" si="6"/>
        <v>0.3736921910538291</v>
      </c>
      <c r="B73" s="3">
        <f t="shared" si="0"/>
        <v>30</v>
      </c>
      <c r="C73" s="9">
        <f t="shared" si="7"/>
        <v>-0.00010398286842892435</v>
      </c>
      <c r="D73" s="10">
        <f t="shared" si="8"/>
        <v>66.82260116634207</v>
      </c>
      <c r="E73" s="9">
        <f t="shared" si="9"/>
        <v>2.498388197237871E-08</v>
      </c>
      <c r="F73" s="10">
        <f t="shared" si="10"/>
        <v>66.82245048673214</v>
      </c>
      <c r="G73" s="9">
        <f t="shared" si="11"/>
        <v>1.6655931880563625E-08</v>
      </c>
      <c r="H73" s="10">
        <f t="shared" si="12"/>
        <v>66.822360078921</v>
      </c>
      <c r="I73" s="9">
        <f t="shared" si="13"/>
        <v>8.327969109840513E-09</v>
      </c>
      <c r="J73" s="3">
        <f t="shared" si="14"/>
        <v>66.82232994297645</v>
      </c>
      <c r="K73" s="1">
        <f>0</f>
        <v>0</v>
      </c>
      <c r="L73" s="10">
        <f t="shared" si="15"/>
        <v>0.3736921910538291</v>
      </c>
      <c r="N73" s="9">
        <f t="shared" si="1"/>
        <v>-0.00010389688627901088</v>
      </c>
      <c r="O73" s="9">
        <f t="shared" si="2"/>
        <v>2.0996736729298694E-08</v>
      </c>
      <c r="P73" s="9">
        <f t="shared" si="3"/>
        <v>1.2598048429759265E-08</v>
      </c>
      <c r="Q73" s="9">
        <f t="shared" si="4"/>
        <v>4.199350541863975E-09</v>
      </c>
      <c r="S73" s="10">
        <f t="shared" si="21"/>
        <v>0.037066598636676475</v>
      </c>
      <c r="T73" s="10">
        <f t="shared" si="21"/>
        <v>50.414602479235064</v>
      </c>
      <c r="U73" s="10">
        <f t="shared" si="21"/>
        <v>75.6218557483064</v>
      </c>
      <c r="V73" s="10">
        <f t="shared" si="21"/>
        <v>151.24365393446104</v>
      </c>
      <c r="W73" s="3">
        <f>0</f>
        <v>0</v>
      </c>
      <c r="Y73" s="3">
        <f t="shared" si="16"/>
        <v>-5283.54609716857</v>
      </c>
      <c r="Z73" s="3">
        <f t="shared" si="17"/>
        <v>1.269473463097533</v>
      </c>
      <c r="AA73" s="3">
        <f t="shared" si="18"/>
        <v>0.8463161789233576</v>
      </c>
      <c r="AB73" s="3">
        <f t="shared" si="19"/>
        <v>0.42315825051233796</v>
      </c>
      <c r="AC73" s="3">
        <f t="shared" si="20"/>
        <v>0</v>
      </c>
    </row>
    <row r="74" spans="1:29" ht="12.75">
      <c r="A74" s="10">
        <f t="shared" si="6"/>
        <v>0.38074298711144855</v>
      </c>
      <c r="B74" s="3">
        <f t="shared" si="0"/>
        <v>30</v>
      </c>
      <c r="C74" s="9">
        <f t="shared" si="7"/>
        <v>-0.00010381105275349259</v>
      </c>
      <c r="D74" s="10">
        <f t="shared" si="8"/>
        <v>30.06638224147092</v>
      </c>
      <c r="E74" s="9">
        <f t="shared" si="9"/>
        <v>-0.00010381105293417226</v>
      </c>
      <c r="F74" s="10">
        <f t="shared" si="10"/>
        <v>66.8254211402603</v>
      </c>
      <c r="G74" s="9">
        <f t="shared" si="11"/>
        <v>1.693860875668547E-08</v>
      </c>
      <c r="H74" s="10">
        <f t="shared" si="12"/>
        <v>66.8253307358406</v>
      </c>
      <c r="I74" s="9">
        <f t="shared" si="13"/>
        <v>8.469307600832506E-09</v>
      </c>
      <c r="J74" s="3">
        <f t="shared" si="14"/>
        <v>66.82530060102644</v>
      </c>
      <c r="K74" s="1">
        <f>0</f>
        <v>0</v>
      </c>
      <c r="L74" s="10">
        <f t="shared" si="15"/>
        <v>0.38074298711144855</v>
      </c>
      <c r="N74" s="9">
        <f t="shared" si="1"/>
        <v>-0.0001037253677759884</v>
      </c>
      <c r="O74" s="9">
        <f t="shared" si="2"/>
        <v>-0.00010372536814029257</v>
      </c>
      <c r="P74" s="9">
        <f t="shared" si="3"/>
        <v>1.2809684857537222E-08</v>
      </c>
      <c r="Q74" s="9">
        <f t="shared" si="4"/>
        <v>4.2698960355302705E-09</v>
      </c>
      <c r="S74" s="10">
        <f t="shared" si="21"/>
        <v>0.03708367697567906</v>
      </c>
      <c r="T74" s="10">
        <f t="shared" si="21"/>
        <v>0.037083676957705806</v>
      </c>
      <c r="U74" s="10">
        <f t="shared" si="21"/>
        <v>74.35985423114924</v>
      </c>
      <c r="V74" s="10">
        <f t="shared" si="21"/>
        <v>148.71965187588526</v>
      </c>
      <c r="W74" s="3">
        <f>0</f>
        <v>0</v>
      </c>
      <c r="Y74" s="3">
        <f t="shared" si="16"/>
        <v>-5274.815850974405</v>
      </c>
      <c r="Z74" s="3">
        <f t="shared" si="17"/>
        <v>-5274.815860155047</v>
      </c>
      <c r="AA74" s="3">
        <f t="shared" si="18"/>
        <v>0.8606794709555855</v>
      </c>
      <c r="AB74" s="3">
        <f t="shared" si="19"/>
        <v>0.4303398992179695</v>
      </c>
      <c r="AC74" s="3">
        <f t="shared" si="20"/>
        <v>0</v>
      </c>
    </row>
    <row r="75" spans="1:29" ht="12.75">
      <c r="A75" s="10">
        <f t="shared" si="6"/>
        <v>0.387793783169068</v>
      </c>
      <c r="B75" s="3">
        <f t="shared" si="0"/>
        <v>30</v>
      </c>
      <c r="C75" s="9">
        <f t="shared" si="7"/>
        <v>-0.00010363983090920222</v>
      </c>
      <c r="D75" s="10">
        <f t="shared" si="8"/>
        <v>30.06638237032692</v>
      </c>
      <c r="E75" s="9">
        <f t="shared" si="9"/>
        <v>-0.00010363983109282413</v>
      </c>
      <c r="F75" s="10">
        <f t="shared" si="10"/>
        <v>30.132764743181063</v>
      </c>
      <c r="G75" s="9">
        <f t="shared" si="11"/>
        <v>-0.00010363983164368991</v>
      </c>
      <c r="H75" s="10">
        <f t="shared" si="12"/>
        <v>66.82835129725318</v>
      </c>
      <c r="I75" s="9">
        <f t="shared" si="13"/>
        <v>8.610151459153071E-09</v>
      </c>
      <c r="J75" s="3">
        <f t="shared" si="14"/>
        <v>66.82832116358823</v>
      </c>
      <c r="K75" s="1">
        <f>0</f>
        <v>0</v>
      </c>
      <c r="L75" s="10">
        <f t="shared" si="15"/>
        <v>0.387793783169068</v>
      </c>
      <c r="N75" s="9">
        <f t="shared" si="1"/>
        <v>-0.00010355444208058056</v>
      </c>
      <c r="O75" s="9">
        <f t="shared" si="2"/>
        <v>-0.000103554442450759</v>
      </c>
      <c r="P75" s="9">
        <f t="shared" si="3"/>
        <v>-0.00010355444319111573</v>
      </c>
      <c r="Q75" s="9">
        <f t="shared" si="4"/>
        <v>4.340194613785042E-09</v>
      </c>
      <c r="S75" s="10">
        <f t="shared" si="21"/>
        <v>0.03710072244148021</v>
      </c>
      <c r="T75" s="10">
        <f t="shared" si="21"/>
        <v>0.03710072242318631</v>
      </c>
      <c r="U75" s="10">
        <f t="shared" si="21"/>
        <v>0.03710072236830464</v>
      </c>
      <c r="V75" s="10">
        <f t="shared" si="21"/>
        <v>146.28691307010928</v>
      </c>
      <c r="W75" s="3">
        <f>0</f>
        <v>0</v>
      </c>
      <c r="Y75" s="3">
        <f t="shared" si="16"/>
        <v>-5266.115778348801</v>
      </c>
      <c r="Z75" s="3">
        <f t="shared" si="17"/>
        <v>-5266.115787678942</v>
      </c>
      <c r="AA75" s="3">
        <f t="shared" si="18"/>
        <v>-5266.115815669367</v>
      </c>
      <c r="AB75" s="3">
        <f t="shared" si="19"/>
        <v>0.43749641479773005</v>
      </c>
      <c r="AC75" s="3">
        <f t="shared" si="20"/>
        <v>0</v>
      </c>
    </row>
    <row r="76" spans="1:29" ht="12.75">
      <c r="A76" s="10">
        <f t="shared" si="6"/>
        <v>0.3948445792266874</v>
      </c>
      <c r="B76" s="3">
        <f t="shared" si="0"/>
        <v>30</v>
      </c>
      <c r="C76" s="9">
        <f t="shared" si="7"/>
        <v>-0.00010346920085076891</v>
      </c>
      <c r="D76" s="10">
        <f t="shared" si="8"/>
        <v>30.06638250126069</v>
      </c>
      <c r="E76" s="9">
        <f t="shared" si="9"/>
        <v>-0.00010346920103732292</v>
      </c>
      <c r="F76" s="10">
        <f t="shared" si="10"/>
        <v>30.13276500504854</v>
      </c>
      <c r="G76" s="9">
        <f t="shared" si="11"/>
        <v>-0.00010346920159698473</v>
      </c>
      <c r="H76" s="10">
        <f t="shared" si="12"/>
        <v>30.199147513890573</v>
      </c>
      <c r="I76" s="9">
        <f t="shared" si="13"/>
        <v>-0.00010346920252975383</v>
      </c>
      <c r="J76" s="3">
        <f t="shared" si="14"/>
        <v>66.83139145599165</v>
      </c>
      <c r="K76" s="1">
        <f>0</f>
        <v>0</v>
      </c>
      <c r="L76" s="10">
        <f t="shared" si="15"/>
        <v>0.3948445792266874</v>
      </c>
      <c r="N76" s="9">
        <f t="shared" si="1"/>
        <v>-0.00010338410715102821</v>
      </c>
      <c r="O76" s="9">
        <f t="shared" si="2"/>
        <v>-0.00010338410752706054</v>
      </c>
      <c r="P76" s="9">
        <f t="shared" si="3"/>
        <v>-0.00010338410827912457</v>
      </c>
      <c r="Q76" s="9">
        <f t="shared" si="4"/>
        <v>-0.00010338410940721912</v>
      </c>
      <c r="S76" s="10">
        <f t="shared" si="21"/>
        <v>0.0371177348949749</v>
      </c>
      <c r="T76" s="10">
        <f t="shared" si="21"/>
        <v>0.037117734876360664</v>
      </c>
      <c r="U76" s="10">
        <f t="shared" si="21"/>
        <v>0.037117734820517966</v>
      </c>
      <c r="V76" s="10">
        <f t="shared" si="21"/>
        <v>0.03711773472744688</v>
      </c>
      <c r="W76" s="3">
        <f>0</f>
        <v>0</v>
      </c>
      <c r="Y76" s="3">
        <f t="shared" si="16"/>
        <v>-5257.445775367385</v>
      </c>
      <c r="Z76" s="3">
        <f t="shared" si="17"/>
        <v>-5257.445784846511</v>
      </c>
      <c r="AA76" s="3">
        <f t="shared" si="18"/>
        <v>-5257.445813283877</v>
      </c>
      <c r="AB76" s="3">
        <f t="shared" si="19"/>
        <v>-5257.445860679459</v>
      </c>
      <c r="AC76" s="3">
        <f t="shared" si="20"/>
        <v>0</v>
      </c>
    </row>
    <row r="77" spans="1:29" ht="12.75">
      <c r="A77" s="10">
        <f t="shared" si="6"/>
        <v>0.40189537528430685</v>
      </c>
      <c r="B77" s="3">
        <f t="shared" si="0"/>
        <v>30</v>
      </c>
      <c r="C77" s="9">
        <f t="shared" si="7"/>
        <v>-0.0001032991605399527</v>
      </c>
      <c r="D77" s="10">
        <f t="shared" si="8"/>
        <v>30.066382634264997</v>
      </c>
      <c r="E77" s="9">
        <f t="shared" si="9"/>
        <v>-0.00010329916072942847</v>
      </c>
      <c r="F77" s="10">
        <f t="shared" si="10"/>
        <v>30.13276527105695</v>
      </c>
      <c r="G77" s="9">
        <f t="shared" si="11"/>
        <v>-0.00010329916129785542</v>
      </c>
      <c r="H77" s="10">
        <f t="shared" si="12"/>
        <v>30.199147912902653</v>
      </c>
      <c r="I77" s="9">
        <f t="shared" si="13"/>
        <v>-0.00010329916224523228</v>
      </c>
      <c r="J77" s="3">
        <f t="shared" si="14"/>
        <v>-6.30345017947544</v>
      </c>
      <c r="K77" s="1">
        <f>0</f>
        <v>0</v>
      </c>
      <c r="L77" s="10">
        <f t="shared" si="15"/>
        <v>0.40189537528430685</v>
      </c>
      <c r="N77" s="9">
        <f t="shared" si="1"/>
        <v>-0.00010321436095260432</v>
      </c>
      <c r="O77" s="9">
        <f t="shared" si="2"/>
        <v>-0.00010321436133446969</v>
      </c>
      <c r="P77" s="9">
        <f t="shared" si="3"/>
        <v>-0.00010321436209819937</v>
      </c>
      <c r="Q77" s="9">
        <f t="shared" si="4"/>
        <v>-4.4785267707764746E-09</v>
      </c>
      <c r="S77" s="10">
        <f t="shared" si="21"/>
        <v>0.037134714197154285</v>
      </c>
      <c r="T77" s="10">
        <f t="shared" si="21"/>
        <v>0.037134714178219994</v>
      </c>
      <c r="U77" s="10">
        <f t="shared" si="21"/>
        <v>0.03713471412141727</v>
      </c>
      <c r="V77" s="10">
        <f t="shared" si="21"/>
        <v>0.03713471402674619</v>
      </c>
      <c r="W77" s="3">
        <f>0</f>
        <v>0</v>
      </c>
      <c r="Y77" s="3">
        <f t="shared" si="16"/>
        <v>-5248.805738463724</v>
      </c>
      <c r="Z77" s="3">
        <f t="shared" si="17"/>
        <v>-5248.80574809131</v>
      </c>
      <c r="AA77" s="3">
        <f t="shared" si="18"/>
        <v>-5248.805776974049</v>
      </c>
      <c r="AB77" s="3">
        <f t="shared" si="19"/>
        <v>-5248.8058251118755</v>
      </c>
      <c r="AC77" s="3">
        <f t="shared" si="20"/>
        <v>0</v>
      </c>
    </row>
    <row r="78" spans="1:29" ht="12.75">
      <c r="A78" s="10">
        <f t="shared" si="6"/>
        <v>0.4089461713419263</v>
      </c>
      <c r="B78" s="3">
        <f t="shared" si="0"/>
        <v>30</v>
      </c>
      <c r="C78" s="9">
        <f t="shared" si="7"/>
        <v>-0.0001031297079455333</v>
      </c>
      <c r="D78" s="10">
        <f t="shared" si="8"/>
        <v>30.066382769332485</v>
      </c>
      <c r="E78" s="9">
        <f t="shared" si="9"/>
        <v>-0.00010312970813792038</v>
      </c>
      <c r="F78" s="10">
        <f t="shared" si="10"/>
        <v>30.13276554119154</v>
      </c>
      <c r="G78" s="9">
        <f t="shared" si="11"/>
        <v>-0.0001031297087150809</v>
      </c>
      <c r="H78" s="10">
        <f t="shared" si="12"/>
        <v>-6.3066484492815515</v>
      </c>
      <c r="I78" s="9">
        <f t="shared" si="13"/>
        <v>-9.026653073058905E-09</v>
      </c>
      <c r="J78" s="3">
        <f t="shared" si="14"/>
        <v>-6.306618329281237</v>
      </c>
      <c r="K78" s="1">
        <f>0</f>
        <v>0</v>
      </c>
      <c r="L78" s="10">
        <f t="shared" si="15"/>
        <v>0.4089461713419263</v>
      </c>
      <c r="N78" s="9">
        <f t="shared" si="1"/>
        <v>-0.0001030452014575892</v>
      </c>
      <c r="O78" s="9">
        <f t="shared" si="2"/>
        <v>-0.00010304520184526639</v>
      </c>
      <c r="P78" s="9">
        <f t="shared" si="3"/>
        <v>-1.3644194992521227E-08</v>
      </c>
      <c r="Q78" s="9">
        <f t="shared" si="4"/>
        <v>-4.548066149162299E-09</v>
      </c>
      <c r="S78" s="10">
        <f t="shared" si="21"/>
        <v>0.03715166020911097</v>
      </c>
      <c r="T78" s="10">
        <f t="shared" si="21"/>
        <v>0.037151660189857064</v>
      </c>
      <c r="U78" s="10">
        <f t="shared" si="21"/>
        <v>0.03715166013209535</v>
      </c>
      <c r="V78" s="10">
        <f t="shared" si="21"/>
        <v>139.53704300266963</v>
      </c>
      <c r="W78" s="3">
        <f>0</f>
        <v>0</v>
      </c>
      <c r="Y78" s="3">
        <f t="shared" si="16"/>
        <v>-5240.195564428069</v>
      </c>
      <c r="Z78" s="3">
        <f t="shared" si="17"/>
        <v>-5240.195574203583</v>
      </c>
      <c r="AA78" s="3">
        <f t="shared" si="18"/>
        <v>-5240.195603530089</v>
      </c>
      <c r="AB78" s="3">
        <f t="shared" si="19"/>
        <v>-0.458659568977505</v>
      </c>
      <c r="AC78" s="3">
        <f t="shared" si="20"/>
        <v>0</v>
      </c>
    </row>
    <row r="79" spans="1:29" ht="12.75">
      <c r="A79" s="10">
        <f t="shared" si="6"/>
        <v>0.4159969673995457</v>
      </c>
      <c r="B79" s="3">
        <f t="shared" si="0"/>
        <v>30</v>
      </c>
      <c r="C79" s="9">
        <f t="shared" si="7"/>
        <v>-0.00010296084104328564</v>
      </c>
      <c r="D79" s="10">
        <f t="shared" si="8"/>
        <v>30.06638290645564</v>
      </c>
      <c r="E79" s="9">
        <f t="shared" si="9"/>
        <v>-0.00010296084123857326</v>
      </c>
      <c r="F79" s="10">
        <f t="shared" si="10"/>
        <v>-6.309956146954611</v>
      </c>
      <c r="G79" s="9">
        <f t="shared" si="11"/>
        <v>-1.8330968985419834E-08</v>
      </c>
      <c r="H79" s="10">
        <f t="shared" si="12"/>
        <v>-6.30986579064218</v>
      </c>
      <c r="I79" s="9">
        <f t="shared" si="13"/>
        <v>-9.165487973344014E-09</v>
      </c>
      <c r="J79" s="3">
        <f t="shared" si="14"/>
        <v>-6.309835671863901</v>
      </c>
      <c r="K79" s="1">
        <f>0</f>
        <v>0</v>
      </c>
      <c r="L79" s="10">
        <f t="shared" si="15"/>
        <v>0.4159969673995457</v>
      </c>
      <c r="N79" s="9">
        <f t="shared" si="1"/>
        <v>-0.00010287662664524598</v>
      </c>
      <c r="O79" s="9">
        <f t="shared" si="2"/>
        <v>-2.3086791877623893E-08</v>
      </c>
      <c r="P79" s="9">
        <f t="shared" si="3"/>
        <v>-1.3852082139208877E-08</v>
      </c>
      <c r="Q79" s="9">
        <f t="shared" si="4"/>
        <v>-4.617361881823362E-09</v>
      </c>
      <c r="S79" s="10">
        <f t="shared" si="21"/>
        <v>0.03716857279204463</v>
      </c>
      <c r="T79" s="10">
        <f t="shared" si="21"/>
        <v>0.03716857277247144</v>
      </c>
      <c r="U79" s="10">
        <f t="shared" si="21"/>
        <v>68.71172380616802</v>
      </c>
      <c r="V79" s="10">
        <f t="shared" si="21"/>
        <v>137.42339542518152</v>
      </c>
      <c r="W79" s="3">
        <f>0</f>
        <v>0</v>
      </c>
      <c r="Y79" s="3">
        <f t="shared" si="16"/>
        <v>-5231.615150406105</v>
      </c>
      <c r="Z79" s="3">
        <f t="shared" si="17"/>
        <v>-5231.615160329001</v>
      </c>
      <c r="AA79" s="3">
        <f t="shared" si="18"/>
        <v>-0.9314276582631001</v>
      </c>
      <c r="AB79" s="3">
        <f t="shared" si="19"/>
        <v>-0.4657140059884783</v>
      </c>
      <c r="AC79" s="3">
        <f t="shared" si="20"/>
        <v>0</v>
      </c>
    </row>
    <row r="80" spans="1:29" ht="12.75">
      <c r="A80" s="10">
        <f t="shared" si="6"/>
        <v>0.42304776345716516</v>
      </c>
      <c r="B80" s="3">
        <f t="shared" si="0"/>
        <v>30</v>
      </c>
      <c r="C80" s="9">
        <f t="shared" si="7"/>
        <v>-0.00010279255781595504</v>
      </c>
      <c r="D80" s="10">
        <f t="shared" si="8"/>
        <v>-6.31337309257431</v>
      </c>
      <c r="E80" s="9">
        <f t="shared" si="9"/>
        <v>-2.7911480863768454E-08</v>
      </c>
      <c r="F80" s="10">
        <f t="shared" si="10"/>
        <v>-6.313222504996197</v>
      </c>
      <c r="G80" s="9">
        <f t="shared" si="11"/>
        <v>-1.8607665682586092E-08</v>
      </c>
      <c r="H80" s="10">
        <f t="shared" si="12"/>
        <v>-6.3131321524043695</v>
      </c>
      <c r="I80" s="9">
        <f t="shared" si="13"/>
        <v>-9.303836373233565E-09</v>
      </c>
      <c r="J80" s="3">
        <f t="shared" si="14"/>
        <v>-6.313102034866271</v>
      </c>
      <c r="K80" s="1">
        <f>0</f>
        <v>0</v>
      </c>
      <c r="L80" s="10">
        <f t="shared" si="15"/>
        <v>0.42304776345716516</v>
      </c>
      <c r="N80" s="9">
        <f t="shared" si="1"/>
        <v>-3.2804853506281444E-08</v>
      </c>
      <c r="O80" s="9">
        <f t="shared" si="2"/>
        <v>-2.3432056007545676E-08</v>
      </c>
      <c r="P80" s="9">
        <f t="shared" si="3"/>
        <v>-1.4059240719821523E-08</v>
      </c>
      <c r="Q80" s="9">
        <f t="shared" si="4"/>
        <v>-4.686414759129427E-09</v>
      </c>
      <c r="S80" s="10">
        <f t="shared" si="21"/>
        <v>0.03718545180726736</v>
      </c>
      <c r="T80" s="10">
        <f t="shared" si="21"/>
        <v>45.126680457166614</v>
      </c>
      <c r="U80" s="10">
        <f t="shared" si="21"/>
        <v>67.68997785704774</v>
      </c>
      <c r="V80" s="10">
        <f t="shared" si="21"/>
        <v>135.3799043208925</v>
      </c>
      <c r="W80" s="3">
        <f>0</f>
        <v>0</v>
      </c>
      <c r="Y80" s="3">
        <f t="shared" si="16"/>
        <v>-5223.064393897697</v>
      </c>
      <c r="Z80" s="3">
        <f t="shared" si="17"/>
        <v>-1.4182297335330831</v>
      </c>
      <c r="AA80" s="3">
        <f t="shared" si="18"/>
        <v>-0.9454870872488614</v>
      </c>
      <c r="AB80" s="3">
        <f t="shared" si="19"/>
        <v>-0.4727437230883253</v>
      </c>
      <c r="AC80" s="3">
        <f t="shared" si="20"/>
        <v>0</v>
      </c>
    </row>
    <row r="81" spans="1:29" ht="12.75">
      <c r="A81" s="10">
        <f t="shared" si="6"/>
        <v>0.4300985595147846</v>
      </c>
      <c r="B81" s="3">
        <f t="shared" si="0"/>
        <v>30</v>
      </c>
      <c r="C81" s="9">
        <f t="shared" si="7"/>
        <v>0.00010254932279776388</v>
      </c>
      <c r="D81" s="10">
        <f t="shared" si="8"/>
        <v>-6.316688292872893</v>
      </c>
      <c r="E81" s="9">
        <f t="shared" si="9"/>
        <v>-2.832507088544913E-08</v>
      </c>
      <c r="F81" s="10">
        <f t="shared" si="10"/>
        <v>-6.316537711586825</v>
      </c>
      <c r="G81" s="9">
        <f t="shared" si="11"/>
        <v>-1.8883392534898E-08</v>
      </c>
      <c r="H81" s="10">
        <f t="shared" si="12"/>
        <v>-6.316447362770075</v>
      </c>
      <c r="I81" s="9">
        <f t="shared" si="13"/>
        <v>-9.44169985073142E-09</v>
      </c>
      <c r="J81" s="3">
        <f t="shared" si="14"/>
        <v>-6.316417246490304</v>
      </c>
      <c r="K81" s="1">
        <f>0</f>
        <v>0</v>
      </c>
      <c r="L81" s="10">
        <f t="shared" si="15"/>
        <v>0.4300985595147846</v>
      </c>
      <c r="N81" s="9">
        <f t="shared" si="1"/>
        <v>0.00010246513957009675</v>
      </c>
      <c r="O81" s="9">
        <f t="shared" si="2"/>
        <v>-2.3776109798593623E-08</v>
      </c>
      <c r="P81" s="9">
        <f t="shared" si="3"/>
        <v>-1.4265673097191613E-08</v>
      </c>
      <c r="Q81" s="9">
        <f t="shared" si="4"/>
        <v>-4.755225568714832E-09</v>
      </c>
      <c r="S81" s="10">
        <f t="shared" si="21"/>
        <v>0.03720989232113381</v>
      </c>
      <c r="T81" s="10">
        <f t="shared" si="21"/>
        <v>44.46776084407416</v>
      </c>
      <c r="U81" s="10">
        <f t="shared" si="21"/>
        <v>66.7015990743108</v>
      </c>
      <c r="V81" s="10">
        <f t="shared" si="21"/>
        <v>133.40314751988498</v>
      </c>
      <c r="W81" s="3">
        <f>0</f>
        <v>0</v>
      </c>
      <c r="Y81" s="3">
        <f t="shared" si="16"/>
        <v>5210.705209635176</v>
      </c>
      <c r="Z81" s="3">
        <f t="shared" si="17"/>
        <v>-1.4392449447683116</v>
      </c>
      <c r="AA81" s="3">
        <f t="shared" si="18"/>
        <v>-0.9594972367708756</v>
      </c>
      <c r="AB81" s="3">
        <f t="shared" si="19"/>
        <v>-0.4797488004581016</v>
      </c>
      <c r="AC81" s="3">
        <f t="shared" si="20"/>
        <v>0</v>
      </c>
    </row>
    <row r="82" spans="1:29" ht="12.75">
      <c r="A82" s="10">
        <f t="shared" si="6"/>
        <v>0.43714935557240403</v>
      </c>
      <c r="B82" s="3">
        <f t="shared" si="0"/>
        <v>30</v>
      </c>
      <c r="C82" s="9">
        <f t="shared" si="7"/>
        <v>0.00010238110185729878</v>
      </c>
      <c r="D82" s="10">
        <f t="shared" si="8"/>
        <v>29.934098508974273</v>
      </c>
      <c r="E82" s="9">
        <f t="shared" si="9"/>
        <v>0.00010238110209030383</v>
      </c>
      <c r="F82" s="10">
        <f t="shared" si="10"/>
        <v>-6.3199015954855655</v>
      </c>
      <c r="G82" s="9">
        <f t="shared" si="11"/>
        <v>-1.9158152687221197E-08</v>
      </c>
      <c r="H82" s="10">
        <f t="shared" si="12"/>
        <v>-6.3198112504984</v>
      </c>
      <c r="I82" s="9">
        <f t="shared" si="13"/>
        <v>-9.579079978297542E-09</v>
      </c>
      <c r="J82" s="3">
        <f t="shared" si="14"/>
        <v>-6.319781135495131</v>
      </c>
      <c r="K82" s="1">
        <f>0</f>
        <v>0</v>
      </c>
      <c r="L82" s="10">
        <f t="shared" si="15"/>
        <v>0.43714935557240403</v>
      </c>
      <c r="N82" s="9">
        <f t="shared" si="1"/>
        <v>0.00010229720964064405</v>
      </c>
      <c r="O82" s="9">
        <f t="shared" si="2"/>
        <v>0.00010229721010992435</v>
      </c>
      <c r="P82" s="9">
        <f t="shared" si="3"/>
        <v>-1.4471381625855957E-08</v>
      </c>
      <c r="Q82" s="9">
        <f t="shared" si="4"/>
        <v>-4.823795095412887E-09</v>
      </c>
      <c r="S82" s="10">
        <f t="shared" si="21"/>
        <v>0.0372268254665324</v>
      </c>
      <c r="T82" s="10">
        <f t="shared" si="21"/>
        <v>0.03722682544306108</v>
      </c>
      <c r="U82" s="10">
        <f t="shared" si="21"/>
        <v>65.74498588612578</v>
      </c>
      <c r="V82" s="10">
        <f t="shared" si="21"/>
        <v>131.4899218796852</v>
      </c>
      <c r="W82" s="3">
        <f>0</f>
        <v>0</v>
      </c>
      <c r="Y82" s="3">
        <f t="shared" si="16"/>
        <v>5202.157618028161</v>
      </c>
      <c r="Z82" s="3">
        <f t="shared" si="17"/>
        <v>5202.157629867543</v>
      </c>
      <c r="AA82" s="3">
        <f t="shared" si="18"/>
        <v>-0.9734582666251054</v>
      </c>
      <c r="AB82" s="3">
        <f t="shared" si="19"/>
        <v>-0.4867293179971676</v>
      </c>
      <c r="AC82" s="3">
        <f t="shared" si="20"/>
        <v>0</v>
      </c>
    </row>
    <row r="83" spans="1:29" ht="12.75">
      <c r="A83" s="10">
        <f t="shared" si="6"/>
        <v>0.44420015163002347</v>
      </c>
      <c r="B83" s="3">
        <f t="shared" si="0"/>
        <v>30</v>
      </c>
      <c r="C83" s="9">
        <f t="shared" si="7"/>
        <v>0.00010221346243583159</v>
      </c>
      <c r="D83" s="10">
        <f t="shared" si="8"/>
        <v>29.93409834298774</v>
      </c>
      <c r="E83" s="9">
        <f t="shared" si="9"/>
        <v>0.00010221346267210399</v>
      </c>
      <c r="F83" s="10">
        <f t="shared" si="10"/>
        <v>29.86819668308984</v>
      </c>
      <c r="G83" s="9">
        <f t="shared" si="11"/>
        <v>0.00010221346338092114</v>
      </c>
      <c r="H83" s="10">
        <f t="shared" si="12"/>
        <v>-6.323223644903662</v>
      </c>
      <c r="I83" s="9">
        <f t="shared" si="13"/>
        <v>-9.715978322846886E-09</v>
      </c>
      <c r="J83" s="3">
        <f t="shared" si="14"/>
        <v>-6.323193531195088</v>
      </c>
      <c r="K83" s="1">
        <f>0</f>
        <v>0</v>
      </c>
      <c r="L83" s="10">
        <f t="shared" si="15"/>
        <v>0.44420015163002347</v>
      </c>
      <c r="N83" s="9">
        <f t="shared" si="1"/>
        <v>0.00010212986022826947</v>
      </c>
      <c r="O83" s="9">
        <f t="shared" si="2"/>
        <v>0.00010212986070407307</v>
      </c>
      <c r="P83" s="9">
        <f t="shared" si="3"/>
        <v>0.00010212986165568005</v>
      </c>
      <c r="Q83" s="9">
        <f t="shared" si="4"/>
        <v>-4.89212412129923E-09</v>
      </c>
      <c r="S83" s="10">
        <f t="shared" si="21"/>
        <v>0.037243724479938685</v>
      </c>
      <c r="T83" s="10">
        <f t="shared" si="21"/>
        <v>0.03724372445610394</v>
      </c>
      <c r="U83" s="10">
        <f t="shared" si="21"/>
        <v>0.03724372438459974</v>
      </c>
      <c r="V83" s="10">
        <f t="shared" si="21"/>
        <v>129.6372260386577</v>
      </c>
      <c r="W83" s="3">
        <f>0</f>
        <v>0</v>
      </c>
      <c r="Y83" s="3">
        <f t="shared" si="16"/>
        <v>5193.63957438879</v>
      </c>
      <c r="Z83" s="3">
        <f t="shared" si="17"/>
        <v>5193.639586394192</v>
      </c>
      <c r="AA83" s="3">
        <f t="shared" si="18"/>
        <v>5193.639622410395</v>
      </c>
      <c r="AB83" s="3">
        <f t="shared" si="19"/>
        <v>-0.49368535532313285</v>
      </c>
      <c r="AC83" s="3">
        <f t="shared" si="20"/>
        <v>0</v>
      </c>
    </row>
    <row r="84" spans="1:29" ht="12.75">
      <c r="A84" s="10">
        <f t="shared" si="6"/>
        <v>0.4512509476876429</v>
      </c>
      <c r="B84" s="3">
        <f t="shared" si="0"/>
        <v>30</v>
      </c>
      <c r="C84" s="9">
        <f t="shared" si="7"/>
        <v>0.00010204640253125456</v>
      </c>
      <c r="D84" s="10">
        <f t="shared" si="8"/>
        <v>29.934098174693894</v>
      </c>
      <c r="E84" s="9">
        <f t="shared" si="9"/>
        <v>0.00010204640277078296</v>
      </c>
      <c r="F84" s="10">
        <f t="shared" si="10"/>
        <v>29.868196346502202</v>
      </c>
      <c r="G84" s="9">
        <f t="shared" si="11"/>
        <v>0.00010204640348936793</v>
      </c>
      <c r="H84" s="10">
        <f t="shared" si="12"/>
        <v>29.80229451253964</v>
      </c>
      <c r="I84" s="9">
        <f t="shared" si="13"/>
        <v>0.00010204640468700861</v>
      </c>
      <c r="J84" s="3">
        <f t="shared" si="14"/>
        <v>-6.326654263457751</v>
      </c>
      <c r="K84" s="1">
        <f>0</f>
        <v>0</v>
      </c>
      <c r="L84" s="10">
        <f t="shared" si="15"/>
        <v>0.4512509476876429</v>
      </c>
      <c r="N84" s="9">
        <f t="shared" si="1"/>
        <v>0.00010196308933431464</v>
      </c>
      <c r="O84" s="9">
        <f t="shared" si="2"/>
        <v>0.00010196308981661881</v>
      </c>
      <c r="P84" s="9">
        <f t="shared" si="3"/>
        <v>0.00010196309078122619</v>
      </c>
      <c r="Q84" s="9">
        <f t="shared" si="4"/>
        <v>0.00010196309222813553</v>
      </c>
      <c r="S84" s="10">
        <f t="shared" si="21"/>
        <v>0.03726058921847546</v>
      </c>
      <c r="T84" s="10">
        <f t="shared" si="21"/>
        <v>0.037260589194277764</v>
      </c>
      <c r="U84" s="10">
        <f t="shared" si="21"/>
        <v>0.03726058912168472</v>
      </c>
      <c r="V84" s="10">
        <f t="shared" si="21"/>
        <v>0.03726058900069646</v>
      </c>
      <c r="W84" s="3">
        <f>0</f>
        <v>0</v>
      </c>
      <c r="Y84" s="3">
        <f t="shared" si="16"/>
        <v>5185.150976986568</v>
      </c>
      <c r="Z84" s="3">
        <f t="shared" si="17"/>
        <v>5185.150989157412</v>
      </c>
      <c r="AA84" s="3">
        <f t="shared" si="18"/>
        <v>5185.151025669935</v>
      </c>
      <c r="AB84" s="3">
        <f t="shared" si="19"/>
        <v>5185.151086524092</v>
      </c>
      <c r="AC84" s="3">
        <f t="shared" si="20"/>
        <v>0</v>
      </c>
    </row>
    <row r="85" spans="1:29" ht="12.75">
      <c r="A85" s="10">
        <f t="shared" si="6"/>
        <v>0.45830174374526234</v>
      </c>
      <c r="B85" s="3">
        <f aca="true" t="shared" si="22" ref="B85:B148">$B$5</f>
        <v>30</v>
      </c>
      <c r="C85" s="9">
        <f t="shared" si="7"/>
        <v>0.00010187992014835278</v>
      </c>
      <c r="D85" s="10">
        <f t="shared" si="8"/>
        <v>29.934098004100747</v>
      </c>
      <c r="E85" s="9">
        <f t="shared" si="9"/>
        <v>0.00010187992039112575</v>
      </c>
      <c r="F85" s="10">
        <f t="shared" si="10"/>
        <v>29.868196005316264</v>
      </c>
      <c r="G85" s="9">
        <f t="shared" si="11"/>
        <v>0.00010187992111944392</v>
      </c>
      <c r="H85" s="10">
        <f t="shared" si="12"/>
        <v>29.802294000761357</v>
      </c>
      <c r="I85" s="9">
        <f t="shared" si="13"/>
        <v>0.00010187992233330594</v>
      </c>
      <c r="J85" s="3">
        <f t="shared" si="14"/>
        <v>65.80294713780465</v>
      </c>
      <c r="K85" s="1">
        <f>0</f>
        <v>0</v>
      </c>
      <c r="L85" s="10">
        <f t="shared" si="15"/>
        <v>0.45830174374526234</v>
      </c>
      <c r="N85" s="9">
        <f aca="true" t="shared" si="23" ref="N85:N148">((B85-D85)-$B$18*(C85+E85))/((2*$B$17))</f>
        <v>0.00010179689496700208</v>
      </c>
      <c r="O85" s="9">
        <f aca="true" t="shared" si="24" ref="O85:O148">((D85-F85)-($B$18)*(E85+G85))/(2*$B$17)</f>
        <v>0.00010179689545578343</v>
      </c>
      <c r="P85" s="9">
        <f aca="true" t="shared" si="25" ref="P85:P148">((F85-H85)-$B$18*(G85+I85))/(2*$B$17)</f>
        <v>0.00010179689643334501</v>
      </c>
      <c r="Q85" s="9">
        <f aca="true" t="shared" si="26" ref="Q85:Q148">((H85-J85)-$B$18*(I85+K85))/(2*$B$17)</f>
        <v>5.026108672029904E-09</v>
      </c>
      <c r="S85" s="10">
        <f t="shared" si="21"/>
        <v>0.03727741953938153</v>
      </c>
      <c r="T85" s="10">
        <f t="shared" si="21"/>
        <v>0.03727741951482136</v>
      </c>
      <c r="U85" s="10">
        <f t="shared" si="21"/>
        <v>0.03727741944114095</v>
      </c>
      <c r="V85" s="10">
        <f t="shared" si="21"/>
        <v>0.03727741931834047</v>
      </c>
      <c r="W85" s="3">
        <f>0</f>
        <v>0</v>
      </c>
      <c r="Y85" s="3">
        <f t="shared" si="16"/>
        <v>5176.691724441239</v>
      </c>
      <c r="Z85" s="3">
        <f t="shared" si="17"/>
        <v>5176.691736776946</v>
      </c>
      <c r="AA85" s="3">
        <f t="shared" si="18"/>
        <v>5176.691773784029</v>
      </c>
      <c r="AB85" s="3">
        <f t="shared" si="19"/>
        <v>5176.691835462419</v>
      </c>
      <c r="AC85" s="3">
        <f t="shared" si="20"/>
        <v>0</v>
      </c>
    </row>
    <row r="86" spans="1:29" ht="12.75">
      <c r="A86" s="10">
        <f aca="true" t="shared" si="27" ref="A86:A149">A85+$B$11</f>
        <v>0.46535253980288177</v>
      </c>
      <c r="B86" s="3">
        <f t="shared" si="22"/>
        <v>30</v>
      </c>
      <c r="C86" s="9">
        <f aca="true" t="shared" si="28" ref="C86:C149">((B86-D85)-$B$18*E85-($B$17+$B$18)*(N85))/$B$17</f>
        <v>0.0001017140132987803</v>
      </c>
      <c r="D86" s="10">
        <f aca="true" t="shared" si="29" ref="D86:D149">(B85-$B$18*C85-($B$17+$B$18)*(N85)-$B$17*E86)</f>
        <v>29.93409783121659</v>
      </c>
      <c r="E86" s="9">
        <f aca="true" t="shared" si="30" ref="E86:E149">((B85-F85)-$B$18*(C85+G85)-($B$17+$B$18)*(N85+O85))/(2*$B$17)</f>
        <v>0.00010171401354478587</v>
      </c>
      <c r="F86" s="10">
        <f aca="true" t="shared" si="31" ref="F86:F149">(D85-$B$18*E85-($B$17+$B$18)*(O85)-$B$17*G86)</f>
        <v>29.86819565954837</v>
      </c>
      <c r="G86" s="9">
        <f aca="true" t="shared" si="32" ref="G86:G149">((D85-H85)-$B$18*(E85+I85)-($B$17+$B$18)*(O85+P85))/(2*$B$17)</f>
        <v>0.00010171401428280224</v>
      </c>
      <c r="H86" s="10">
        <f aca="true" t="shared" si="33" ref="H86:H149">(F85-$B$18*G85-($B$17+$B$18)*(P85)-$B$17*I86)</f>
        <v>65.80653275011177</v>
      </c>
      <c r="I86" s="9">
        <f aca="true" t="shared" si="34" ref="I86:I149">((F85-J85)-$B$18*(G85+K85)-($B$17+$B$18)*(P85+Q85))/(2*$B$17)</f>
        <v>1.0119862186340156E-08</v>
      </c>
      <c r="J86" s="3">
        <f aca="true" t="shared" si="35" ref="J86:J149">H85-$B$18*I85-($B$17+$B$18)*Q85</f>
        <v>65.80650265193424</v>
      </c>
      <c r="K86" s="1">
        <f>0</f>
        <v>0</v>
      </c>
      <c r="L86" s="10">
        <f aca="true" t="shared" si="36" ref="L86:L149">L85+$B$11</f>
        <v>0.46535253980288177</v>
      </c>
      <c r="N86" s="9">
        <f t="shared" si="23"/>
        <v>0.00010163127514141085</v>
      </c>
      <c r="O86" s="9">
        <f t="shared" si="24"/>
        <v>0.00010163127563664582</v>
      </c>
      <c r="P86" s="9">
        <f t="shared" si="25"/>
        <v>1.5281081291948033E-08</v>
      </c>
      <c r="Q86" s="9">
        <f t="shared" si="26"/>
        <v>5.0936950505841595E-09</v>
      </c>
      <c r="S86" s="10">
        <f t="shared" si="21"/>
        <v>0.0372942153000174</v>
      </c>
      <c r="T86" s="10">
        <f t="shared" si="21"/>
        <v>0.03729421527509531</v>
      </c>
      <c r="U86" s="10">
        <f t="shared" si="21"/>
        <v>0.037294215200329134</v>
      </c>
      <c r="V86" s="10">
        <f t="shared" si="21"/>
        <v>124.46340225124312</v>
      </c>
      <c r="W86" s="3">
        <f>0</f>
        <v>0</v>
      </c>
      <c r="Y86" s="3">
        <f aca="true" t="shared" si="37" ref="Y86:Y149">4*C86/(3.1415927*$B$6*0.000001139)</f>
        <v>5168.261715721568</v>
      </c>
      <c r="Z86" s="3">
        <f aca="true" t="shared" si="38" ref="Z86:Z149">4*E86/(3.1415927*$B$6*0.000001139)</f>
        <v>5168.261728221529</v>
      </c>
      <c r="AA86" s="3">
        <f aca="true" t="shared" si="39" ref="AA86:AA149">4*G86/(3.1415927*$B$6*0.000001139)</f>
        <v>5168.261765721394</v>
      </c>
      <c r="AB86" s="3">
        <f aca="true" t="shared" si="40" ref="AB86:AB149">4*I86/(3.1415927*$B$6*0.000001139)</f>
        <v>0.5142073801807934</v>
      </c>
      <c r="AC86" s="3">
        <f aca="true" t="shared" si="41" ref="AC86:AC149">4*K86/(3.1415927*$B$6*0.000001139)</f>
        <v>0</v>
      </c>
    </row>
    <row r="87" spans="1:29" ht="12.75">
      <c r="A87" s="10">
        <f t="shared" si="27"/>
        <v>0.4724033358605012</v>
      </c>
      <c r="B87" s="3">
        <f t="shared" si="22"/>
        <v>30</v>
      </c>
      <c r="C87" s="9">
        <f t="shared" si="28"/>
        <v>0.00010154868000103517</v>
      </c>
      <c r="D87" s="10">
        <f t="shared" si="29"/>
        <v>29.934097656049772</v>
      </c>
      <c r="E87" s="9">
        <f t="shared" si="30"/>
        <v>0.0001015486802502618</v>
      </c>
      <c r="F87" s="10">
        <f t="shared" si="31"/>
        <v>65.81022636449805</v>
      </c>
      <c r="G87" s="9">
        <f t="shared" si="32"/>
        <v>2.0509587099012577E-08</v>
      </c>
      <c r="H87" s="10">
        <f t="shared" si="33"/>
        <v>65.81013607408347</v>
      </c>
      <c r="I87" s="9">
        <f t="shared" si="34"/>
        <v>1.0254797434181753E-08</v>
      </c>
      <c r="J87" s="3">
        <f t="shared" si="35"/>
        <v>65.81010597727118</v>
      </c>
      <c r="K87" s="1">
        <f>0</f>
        <v>0</v>
      </c>
      <c r="L87" s="10">
        <f t="shared" si="36"/>
        <v>0.4724033358605012</v>
      </c>
      <c r="N87" s="9">
        <f t="shared" si="23"/>
        <v>0.00010146622787945253</v>
      </c>
      <c r="O87" s="9">
        <f t="shared" si="24"/>
        <v>2.5805201078001222E-08</v>
      </c>
      <c r="P87" s="9">
        <f t="shared" si="25"/>
        <v>1.548312846594483E-08</v>
      </c>
      <c r="Q87" s="9">
        <f t="shared" si="26"/>
        <v>5.161044125139095E-09</v>
      </c>
      <c r="S87" s="10">
        <f t="shared" si="21"/>
        <v>0.03731097635787123</v>
      </c>
      <c r="T87" s="10">
        <f t="shared" si="21"/>
        <v>0.03731097633258778</v>
      </c>
      <c r="U87" s="10">
        <f t="shared" si="21"/>
        <v>61.41286374732726</v>
      </c>
      <c r="V87" s="10">
        <f t="shared" si="21"/>
        <v>122.8256809663741</v>
      </c>
      <c r="W87" s="3">
        <f>0</f>
        <v>0</v>
      </c>
      <c r="Y87" s="3">
        <f t="shared" si="37"/>
        <v>5159.860850144078</v>
      </c>
      <c r="Z87" s="3">
        <f t="shared" si="38"/>
        <v>5159.860862807705</v>
      </c>
      <c r="AA87" s="3">
        <f t="shared" si="39"/>
        <v>1.042126943685888</v>
      </c>
      <c r="AB87" s="3">
        <f t="shared" si="40"/>
        <v>0.5210636692299001</v>
      </c>
      <c r="AC87" s="3">
        <f t="shared" si="41"/>
        <v>0</v>
      </c>
    </row>
    <row r="88" spans="1:29" ht="12.75">
      <c r="A88" s="10">
        <f t="shared" si="27"/>
        <v>0.47945413191812064</v>
      </c>
      <c r="B88" s="3">
        <f t="shared" si="22"/>
        <v>30</v>
      </c>
      <c r="C88" s="9">
        <f t="shared" si="28"/>
        <v>0.00010138391828043666</v>
      </c>
      <c r="D88" s="10">
        <f t="shared" si="29"/>
        <v>65.81402780467533</v>
      </c>
      <c r="E88" s="9">
        <f t="shared" si="30"/>
        <v>3.1167745058260534E-08</v>
      </c>
      <c r="F88" s="10">
        <f t="shared" si="31"/>
        <v>65.81387732764007</v>
      </c>
      <c r="G88" s="9">
        <f t="shared" si="32"/>
        <v>2.0778509820771345E-08</v>
      </c>
      <c r="H88" s="10">
        <f t="shared" si="33"/>
        <v>65.813787041374</v>
      </c>
      <c r="I88" s="9">
        <f t="shared" si="34"/>
        <v>1.0389258844780026E-08</v>
      </c>
      <c r="J88" s="3">
        <f t="shared" si="35"/>
        <v>65.8137569459445</v>
      </c>
      <c r="K88" s="1">
        <f>0</f>
        <v>0</v>
      </c>
      <c r="L88" s="10">
        <f t="shared" si="36"/>
        <v>0.47945413191812064</v>
      </c>
      <c r="N88" s="9">
        <f t="shared" si="23"/>
        <v>3.659704122790543E-08</v>
      </c>
      <c r="O88" s="9">
        <f t="shared" si="24"/>
        <v>2.614076353203747E-08</v>
      </c>
      <c r="P88" s="9">
        <f t="shared" si="25"/>
        <v>1.568446603812369E-08</v>
      </c>
      <c r="Q88" s="9">
        <f t="shared" si="26"/>
        <v>5.228156665789863E-09</v>
      </c>
      <c r="S88" s="10">
        <f t="shared" si="21"/>
        <v>0.03732770257056465</v>
      </c>
      <c r="T88" s="10">
        <f t="shared" si="21"/>
        <v>40.41205020354126</v>
      </c>
      <c r="U88" s="10">
        <f t="shared" si="21"/>
        <v>60.61803704356517</v>
      </c>
      <c r="V88" s="10">
        <f t="shared" si="21"/>
        <v>121.23602817523879</v>
      </c>
      <c r="W88" s="3">
        <f>0</f>
        <v>0</v>
      </c>
      <c r="Y88" s="3">
        <f t="shared" si="37"/>
        <v>5151.489027371887</v>
      </c>
      <c r="Z88" s="3">
        <f t="shared" si="38"/>
        <v>1.5836860460593942</v>
      </c>
      <c r="AA88" s="3">
        <f t="shared" si="39"/>
        <v>1.055791363781778</v>
      </c>
      <c r="AB88" s="3">
        <f t="shared" si="40"/>
        <v>0.5278958818041463</v>
      </c>
      <c r="AC88" s="3">
        <f t="shared" si="41"/>
        <v>0</v>
      </c>
    </row>
    <row r="89" spans="1:29" ht="12.75">
      <c r="A89" s="10">
        <f t="shared" si="27"/>
        <v>0.4865049279757401</v>
      </c>
      <c r="B89" s="3">
        <f t="shared" si="22"/>
        <v>30</v>
      </c>
      <c r="C89" s="9">
        <f t="shared" si="28"/>
        <v>-0.00010113554034483546</v>
      </c>
      <c r="D89" s="10">
        <f t="shared" si="29"/>
        <v>65.81772623675434</v>
      </c>
      <c r="E89" s="9">
        <f t="shared" si="30"/>
        <v>3.156971199131604E-08</v>
      </c>
      <c r="F89" s="10">
        <f t="shared" si="31"/>
        <v>65.81757576672175</v>
      </c>
      <c r="G89" s="9">
        <f t="shared" si="32"/>
        <v>2.1046487942331802E-08</v>
      </c>
      <c r="H89" s="10">
        <f t="shared" si="33"/>
        <v>65.81748548465711</v>
      </c>
      <c r="I89" s="9">
        <f t="shared" si="34"/>
        <v>1.0523247955561269E-08</v>
      </c>
      <c r="J89" s="3">
        <f t="shared" si="35"/>
        <v>65.81745539062803</v>
      </c>
      <c r="K89" s="1">
        <f>0</f>
        <v>0</v>
      </c>
      <c r="L89" s="10">
        <f t="shared" si="36"/>
        <v>0.4865049279757401</v>
      </c>
      <c r="N89" s="9">
        <f t="shared" si="23"/>
        <v>-0.00010105312280947953</v>
      </c>
      <c r="O89" s="9">
        <f t="shared" si="24"/>
        <v>2.6475147152294622E-08</v>
      </c>
      <c r="P89" s="9">
        <f t="shared" si="25"/>
        <v>1.5885096310120365E-08</v>
      </c>
      <c r="Q89" s="9">
        <f t="shared" si="26"/>
        <v>5.2950334398606404E-09</v>
      </c>
      <c r="S89" s="10">
        <f t="shared" si="21"/>
        <v>0.03735296065480136</v>
      </c>
      <c r="T89" s="10">
        <f t="shared" si="21"/>
        <v>39.897496637665505</v>
      </c>
      <c r="U89" s="10">
        <f t="shared" si="21"/>
        <v>59.84620719033139</v>
      </c>
      <c r="V89" s="10">
        <f t="shared" si="21"/>
        <v>119.69236906177413</v>
      </c>
      <c r="W89" s="3">
        <f>0</f>
        <v>0</v>
      </c>
      <c r="Y89" s="3">
        <f t="shared" si="37"/>
        <v>-5138.868522743612</v>
      </c>
      <c r="Z89" s="3">
        <f t="shared" si="38"/>
        <v>1.6041106684267596</v>
      </c>
      <c r="AA89" s="3">
        <f t="shared" si="39"/>
        <v>1.0694077871377572</v>
      </c>
      <c r="AB89" s="3">
        <f t="shared" si="40"/>
        <v>0.5347040960227724</v>
      </c>
      <c r="AC89" s="3">
        <f t="shared" si="41"/>
        <v>0</v>
      </c>
    </row>
    <row r="90" spans="1:29" ht="12.75">
      <c r="A90" s="10">
        <f t="shared" si="27"/>
        <v>0.4935557240333595</v>
      </c>
      <c r="B90" s="3">
        <f t="shared" si="22"/>
        <v>30</v>
      </c>
      <c r="C90" s="9">
        <f t="shared" si="28"/>
        <v>-0.00010097084773690637</v>
      </c>
      <c r="D90" s="10">
        <f t="shared" si="29"/>
        <v>30.065421402280663</v>
      </c>
      <c r="E90" s="9">
        <f t="shared" si="30"/>
        <v>-0.00010097084802800092</v>
      </c>
      <c r="F90" s="10">
        <f t="shared" si="31"/>
        <v>65.82132151495952</v>
      </c>
      <c r="G90" s="9">
        <f t="shared" si="32"/>
        <v>2.1313524527475198E-08</v>
      </c>
      <c r="H90" s="10">
        <f t="shared" si="33"/>
        <v>65.82123123714929</v>
      </c>
      <c r="I90" s="9">
        <f t="shared" si="34"/>
        <v>1.0656766298072546E-08</v>
      </c>
      <c r="J90" s="3">
        <f t="shared" si="35"/>
        <v>65.82120114453836</v>
      </c>
      <c r="K90" s="1">
        <f>0</f>
        <v>0</v>
      </c>
      <c r="L90" s="10">
        <f t="shared" si="36"/>
        <v>0.4935557240333595</v>
      </c>
      <c r="N90" s="9">
        <f t="shared" si="23"/>
        <v>-0.000100888715171705</v>
      </c>
      <c r="O90" s="9">
        <f t="shared" si="24"/>
        <v>-0.00010088871575746809</v>
      </c>
      <c r="P90" s="9">
        <f t="shared" si="25"/>
        <v>1.608502157558725E-08</v>
      </c>
      <c r="Q90" s="9">
        <f t="shared" si="26"/>
        <v>5.361675211600568E-09</v>
      </c>
      <c r="S90" s="10">
        <f t="shared" si="21"/>
        <v>0.03736973718465846</v>
      </c>
      <c r="T90" s="10">
        <f t="shared" si="21"/>
        <v>0.037369737154985844</v>
      </c>
      <c r="U90" s="10">
        <f t="shared" si="21"/>
        <v>59.09639564314736</v>
      </c>
      <c r="V90" s="10">
        <f t="shared" si="21"/>
        <v>118.19274654201723</v>
      </c>
      <c r="W90" s="3">
        <f>0</f>
        <v>0</v>
      </c>
      <c r="Y90" s="3">
        <f t="shared" si="37"/>
        <v>-5130.500211703499</v>
      </c>
      <c r="Z90" s="3">
        <f t="shared" si="38"/>
        <v>-5130.500226494508</v>
      </c>
      <c r="AA90" s="3">
        <f t="shared" si="39"/>
        <v>1.082976369429753</v>
      </c>
      <c r="AB90" s="3">
        <f t="shared" si="40"/>
        <v>0.541488389706285</v>
      </c>
      <c r="AC90" s="3">
        <f t="shared" si="41"/>
        <v>0</v>
      </c>
    </row>
    <row r="91" spans="1:29" ht="12.75">
      <c r="A91" s="10">
        <f t="shared" si="27"/>
        <v>0.500606520090979</v>
      </c>
      <c r="B91" s="3">
        <f t="shared" si="22"/>
        <v>30</v>
      </c>
      <c r="C91" s="9">
        <f t="shared" si="28"/>
        <v>-0.00010080672457670138</v>
      </c>
      <c r="D91" s="10">
        <f t="shared" si="29"/>
        <v>30.065421609467688</v>
      </c>
      <c r="E91" s="9">
        <f t="shared" si="30"/>
        <v>-0.00010080672487136685</v>
      </c>
      <c r="F91" s="10">
        <f t="shared" si="31"/>
        <v>30.13084322217845</v>
      </c>
      <c r="G91" s="9">
        <f t="shared" si="32"/>
        <v>-0.0001008067257553635</v>
      </c>
      <c r="H91" s="10">
        <f t="shared" si="33"/>
        <v>65.82502413260794</v>
      </c>
      <c r="I91" s="9">
        <f t="shared" si="34"/>
        <v>1.078981539867281E-08</v>
      </c>
      <c r="J91" s="3">
        <f t="shared" si="35"/>
        <v>65.82499404143277</v>
      </c>
      <c r="K91" s="1">
        <f>0</f>
        <v>0</v>
      </c>
      <c r="L91" s="10">
        <f t="shared" si="36"/>
        <v>0.500606520090979</v>
      </c>
      <c r="N91" s="9">
        <f t="shared" si="23"/>
        <v>-0.00010072487600090385</v>
      </c>
      <c r="O91" s="9">
        <f t="shared" si="24"/>
        <v>-0.00010072487659379672</v>
      </c>
      <c r="P91" s="9">
        <f t="shared" si="25"/>
        <v>-0.00010072487777958207</v>
      </c>
      <c r="Q91" s="9">
        <f t="shared" si="26"/>
        <v>5.4280827430706424E-09</v>
      </c>
      <c r="S91" s="10">
        <f t="shared" si="21"/>
        <v>0.037386478255086154</v>
      </c>
      <c r="T91" s="10">
        <f t="shared" si="21"/>
        <v>0.03738647822500923</v>
      </c>
      <c r="U91" s="10">
        <f t="shared" si="21"/>
        <v>0.037386478134778404</v>
      </c>
      <c r="V91" s="10">
        <f t="shared" si="21"/>
        <v>116.735313023106</v>
      </c>
      <c r="W91" s="3">
        <f>0</f>
        <v>0</v>
      </c>
      <c r="Y91" s="3">
        <f t="shared" si="37"/>
        <v>-5122.160835269114</v>
      </c>
      <c r="Z91" s="3">
        <f t="shared" si="38"/>
        <v>-5122.160850241567</v>
      </c>
      <c r="AA91" s="3">
        <f t="shared" si="39"/>
        <v>-5122.160895158938</v>
      </c>
      <c r="AB91" s="3">
        <f t="shared" si="40"/>
        <v>0.5482488404115742</v>
      </c>
      <c r="AC91" s="3">
        <f t="shared" si="41"/>
        <v>0</v>
      </c>
    </row>
    <row r="92" spans="1:29" ht="12.75">
      <c r="A92" s="10">
        <f t="shared" si="27"/>
        <v>0.5076573161485983</v>
      </c>
      <c r="B92" s="3">
        <f t="shared" si="22"/>
        <v>30</v>
      </c>
      <c r="C92" s="9">
        <f t="shared" si="28"/>
        <v>-0.00010064316890441439</v>
      </c>
      <c r="D92" s="10">
        <f t="shared" si="29"/>
        <v>30.065421819176535</v>
      </c>
      <c r="E92" s="9">
        <f t="shared" si="30"/>
        <v>-0.0001006431692026387</v>
      </c>
      <c r="F92" s="10">
        <f t="shared" si="31"/>
        <v>30.130843641596023</v>
      </c>
      <c r="G92" s="9">
        <f t="shared" si="32"/>
        <v>-0.00010064317009731102</v>
      </c>
      <c r="H92" s="10">
        <f t="shared" si="33"/>
        <v>30.196265470501125</v>
      </c>
      <c r="I92" s="9">
        <f t="shared" si="34"/>
        <v>-0.00010064317158843044</v>
      </c>
      <c r="J92" s="3">
        <f t="shared" si="35"/>
        <v>65.82883391560759</v>
      </c>
      <c r="K92" s="1">
        <f>0</f>
        <v>0</v>
      </c>
      <c r="L92" s="10">
        <f t="shared" si="36"/>
        <v>0.5076573161485983</v>
      </c>
      <c r="N92" s="9">
        <f t="shared" si="23"/>
        <v>-0.00010056160334064557</v>
      </c>
      <c r="O92" s="9">
        <f t="shared" si="24"/>
        <v>-0.00010056160394064318</v>
      </c>
      <c r="P92" s="9">
        <f t="shared" si="25"/>
        <v>-0.00010056160514063728</v>
      </c>
      <c r="Q92" s="9">
        <f t="shared" si="26"/>
        <v>-0.00010056160694062608</v>
      </c>
      <c r="S92" s="10">
        <f t="shared" si="21"/>
        <v>0.037403183719310444</v>
      </c>
      <c r="T92" s="10">
        <f t="shared" si="21"/>
        <v>0.037403183688829805</v>
      </c>
      <c r="U92" s="10">
        <f t="shared" si="21"/>
        <v>0.037403183597387965</v>
      </c>
      <c r="V92" s="10">
        <f t="shared" si="21"/>
        <v>0.03740318344498503</v>
      </c>
      <c r="W92" s="3">
        <f>0</f>
        <v>0</v>
      </c>
      <c r="Y92" s="3">
        <f t="shared" si="37"/>
        <v>-5113.850293859377</v>
      </c>
      <c r="Z92" s="3">
        <f t="shared" si="38"/>
        <v>-5113.850309012661</v>
      </c>
      <c r="AA92" s="3">
        <f t="shared" si="39"/>
        <v>-5113.850354472481</v>
      </c>
      <c r="AB92" s="3">
        <f t="shared" si="40"/>
        <v>-5113.85043023879</v>
      </c>
      <c r="AC92" s="3">
        <f t="shared" si="41"/>
        <v>0</v>
      </c>
    </row>
    <row r="93" spans="1:29" ht="12.75">
      <c r="A93" s="10">
        <f t="shared" si="27"/>
        <v>0.5147081122062177</v>
      </c>
      <c r="B93" s="3">
        <f t="shared" si="22"/>
        <v>30</v>
      </c>
      <c r="C93" s="9">
        <f t="shared" si="28"/>
        <v>-0.00010048017876698452</v>
      </c>
      <c r="D93" s="10">
        <f t="shared" si="29"/>
        <v>30.065422031398377</v>
      </c>
      <c r="E93" s="9">
        <f t="shared" si="30"/>
        <v>-0.00010048017906875479</v>
      </c>
      <c r="F93" s="10">
        <f t="shared" si="31"/>
        <v>30.13084406603929</v>
      </c>
      <c r="G93" s="9">
        <f t="shared" si="32"/>
        <v>-0.00010048017997406498</v>
      </c>
      <c r="H93" s="10">
        <f t="shared" si="33"/>
        <v>30.196266107165194</v>
      </c>
      <c r="I93" s="9">
        <f t="shared" si="34"/>
        <v>-0.00010048018148291313</v>
      </c>
      <c r="J93" s="3">
        <f t="shared" si="35"/>
        <v>-5.309344285860013</v>
      </c>
      <c r="K93" s="1">
        <f>0</f>
        <v>0</v>
      </c>
      <c r="L93" s="10">
        <f t="shared" si="36"/>
        <v>0.5147081122062177</v>
      </c>
      <c r="N93" s="9">
        <f t="shared" si="23"/>
        <v>-0.00010039889524123235</v>
      </c>
      <c r="O93" s="9">
        <f t="shared" si="24"/>
        <v>-0.00010039889584830905</v>
      </c>
      <c r="P93" s="9">
        <f t="shared" si="25"/>
        <v>-0.00010039889706246103</v>
      </c>
      <c r="Q93" s="9">
        <f t="shared" si="26"/>
        <v>-5.557769826729454E-09</v>
      </c>
      <c r="S93" s="10">
        <f t="shared" si="21"/>
        <v>0.037419853430695926</v>
      </c>
      <c r="T93" s="10">
        <f t="shared" si="21"/>
        <v>0.0374198533998123</v>
      </c>
      <c r="U93" s="10">
        <f t="shared" si="21"/>
        <v>0.03741985330716148</v>
      </c>
      <c r="V93" s="10">
        <f t="shared" si="21"/>
        <v>0.03741985315274367</v>
      </c>
      <c r="W93" s="3">
        <f>0</f>
        <v>0</v>
      </c>
      <c r="Y93" s="3">
        <f t="shared" si="37"/>
        <v>-5105.568488235952</v>
      </c>
      <c r="Z93" s="3">
        <f t="shared" si="38"/>
        <v>-5105.568503569412</v>
      </c>
      <c r="AA93" s="3">
        <f t="shared" si="39"/>
        <v>-5105.56854956976</v>
      </c>
      <c r="AB93" s="3">
        <f t="shared" si="40"/>
        <v>-5105.568626236896</v>
      </c>
      <c r="AC93" s="3">
        <f t="shared" si="41"/>
        <v>0</v>
      </c>
    </row>
    <row r="94" spans="1:29" ht="12.75">
      <c r="A94" s="10">
        <f t="shared" si="27"/>
        <v>0.5217589082638371</v>
      </c>
      <c r="B94" s="3">
        <f t="shared" si="22"/>
        <v>30</v>
      </c>
      <c r="C94" s="9">
        <f t="shared" si="28"/>
        <v>-0.00010031775221807133</v>
      </c>
      <c r="D94" s="10">
        <f t="shared" si="29"/>
        <v>30.065422246124115</v>
      </c>
      <c r="E94" s="9">
        <f t="shared" si="30"/>
        <v>-0.00010031775252337468</v>
      </c>
      <c r="F94" s="10">
        <f t="shared" si="31"/>
        <v>30.130844495490265</v>
      </c>
      <c r="G94" s="9">
        <f t="shared" si="32"/>
        <v>-0.00010031775343928402</v>
      </c>
      <c r="H94" s="10">
        <f t="shared" si="33"/>
        <v>-5.3133059756303</v>
      </c>
      <c r="I94" s="9">
        <f t="shared" si="34"/>
        <v>-1.1181277615732641E-08</v>
      </c>
      <c r="J94" s="3">
        <f t="shared" si="35"/>
        <v>-5.313275901835185</v>
      </c>
      <c r="K94" s="1">
        <f>0</f>
        <v>0</v>
      </c>
      <c r="L94" s="10">
        <f t="shared" si="36"/>
        <v>0.5217589082638371</v>
      </c>
      <c r="N94" s="9">
        <f t="shared" si="23"/>
        <v>-0.00010023674975967525</v>
      </c>
      <c r="O94" s="9">
        <f t="shared" si="24"/>
        <v>-0.00010023675037380515</v>
      </c>
      <c r="P94" s="9">
        <f t="shared" si="25"/>
        <v>-1.687034866788673E-08</v>
      </c>
      <c r="Q94" s="9">
        <f t="shared" si="26"/>
        <v>-5.623450973339819E-09</v>
      </c>
      <c r="S94" s="10">
        <f t="shared" si="21"/>
        <v>0.037436487242752094</v>
      </c>
      <c r="T94" s="10">
        <f t="shared" si="21"/>
        <v>0.03743648721146621</v>
      </c>
      <c r="U94" s="10">
        <f t="shared" si="21"/>
        <v>0.037436487117608615</v>
      </c>
      <c r="V94" s="10">
        <f t="shared" si="21"/>
        <v>112.64835033282279</v>
      </c>
      <c r="W94" s="3">
        <f>0</f>
        <v>0</v>
      </c>
      <c r="Y94" s="3">
        <f t="shared" si="37"/>
        <v>-5097.315319501975</v>
      </c>
      <c r="Z94" s="3">
        <f t="shared" si="38"/>
        <v>-5097.315335014957</v>
      </c>
      <c r="AA94" s="3">
        <f t="shared" si="39"/>
        <v>-5097.315381553865</v>
      </c>
      <c r="AB94" s="3">
        <f t="shared" si="40"/>
        <v>-0.5681397003232641</v>
      </c>
      <c r="AC94" s="3">
        <f t="shared" si="41"/>
        <v>0</v>
      </c>
    </row>
    <row r="95" spans="1:29" ht="12.75">
      <c r="A95" s="10">
        <f t="shared" si="27"/>
        <v>0.5288097043214565</v>
      </c>
      <c r="B95" s="3">
        <f t="shared" si="22"/>
        <v>30</v>
      </c>
      <c r="C95" s="9">
        <f t="shared" si="28"/>
        <v>-0.00010015588731803148</v>
      </c>
      <c r="D95" s="10">
        <f t="shared" si="29"/>
        <v>30.0654224633446</v>
      </c>
      <c r="E95" s="9">
        <f t="shared" si="30"/>
        <v>-0.00010015588762685497</v>
      </c>
      <c r="F95" s="10">
        <f t="shared" si="31"/>
        <v>-5.317374270381865</v>
      </c>
      <c r="G95" s="9">
        <f t="shared" si="32"/>
        <v>-2.262480863617896E-08</v>
      </c>
      <c r="H95" s="10">
        <f t="shared" si="33"/>
        <v>-5.317284053530747</v>
      </c>
      <c r="I95" s="9">
        <f t="shared" si="34"/>
        <v>-1.1312408594268477E-08</v>
      </c>
      <c r="J95" s="3">
        <f t="shared" si="35"/>
        <v>-5.317253981239633</v>
      </c>
      <c r="K95" s="1">
        <f>0</f>
        <v>0</v>
      </c>
      <c r="L95" s="10">
        <f t="shared" si="36"/>
        <v>0.5288097043214565</v>
      </c>
      <c r="N95" s="9">
        <f t="shared" si="23"/>
        <v>-0.00010007516495967075</v>
      </c>
      <c r="O95" s="9">
        <f t="shared" si="24"/>
        <v>-2.844448352437136E-08</v>
      </c>
      <c r="P95" s="9">
        <f t="shared" si="25"/>
        <v>-1.706669871538622E-08</v>
      </c>
      <c r="Q95" s="9">
        <f t="shared" si="26"/>
        <v>-5.688901005187512E-09</v>
      </c>
      <c r="S95" s="10">
        <f t="shared" si="21"/>
        <v>0.03745308500913963</v>
      </c>
      <c r="T95" s="10">
        <f t="shared" si="21"/>
        <v>0.037453084977452235</v>
      </c>
      <c r="U95" s="10">
        <f t="shared" si="21"/>
        <v>55.67129862974707</v>
      </c>
      <c r="V95" s="10">
        <f t="shared" si="21"/>
        <v>111.34255517112088</v>
      </c>
      <c r="W95" s="3">
        <f>0</f>
        <v>0</v>
      </c>
      <c r="Y95" s="3">
        <f t="shared" si="37"/>
        <v>-5089.090689100874</v>
      </c>
      <c r="Z95" s="3">
        <f t="shared" si="38"/>
        <v>-5089.090704792721</v>
      </c>
      <c r="AA95" s="3">
        <f t="shared" si="39"/>
        <v>-1.1496049414195377</v>
      </c>
      <c r="AB95" s="3">
        <f t="shared" si="40"/>
        <v>-0.5748026879896843</v>
      </c>
      <c r="AC95" s="3">
        <f t="shared" si="41"/>
        <v>0</v>
      </c>
    </row>
    <row r="96" spans="1:29" ht="12.75">
      <c r="A96" s="10">
        <f t="shared" si="27"/>
        <v>0.5358605003790758</v>
      </c>
      <c r="B96" s="3">
        <f t="shared" si="22"/>
        <v>30</v>
      </c>
      <c r="C96" s="9">
        <f t="shared" si="28"/>
        <v>-9.999458213389559E-05</v>
      </c>
      <c r="D96" s="10">
        <f t="shared" si="29"/>
        <v>-5.321548997377205</v>
      </c>
      <c r="E96" s="9">
        <f t="shared" si="30"/>
        <v>-3.432919968619717E-08</v>
      </c>
      <c r="F96" s="10">
        <f t="shared" si="31"/>
        <v>-5.321398643638734</v>
      </c>
      <c r="G96" s="9">
        <f t="shared" si="32"/>
        <v>-2.2886147539589962E-08</v>
      </c>
      <c r="H96" s="10">
        <f t="shared" si="33"/>
        <v>-5.321308431350833</v>
      </c>
      <c r="I96" s="9">
        <f t="shared" si="34"/>
        <v>-1.1443078094270435E-08</v>
      </c>
      <c r="J96" s="3">
        <f t="shared" si="35"/>
        <v>-5.3212783605807115</v>
      </c>
      <c r="K96" s="1">
        <f>0</f>
        <v>0</v>
      </c>
      <c r="L96" s="10">
        <f t="shared" si="36"/>
        <v>0.5358605003790758</v>
      </c>
      <c r="N96" s="9">
        <f t="shared" si="23"/>
        <v>-4.027878382465095E-08</v>
      </c>
      <c r="O96" s="9">
        <f t="shared" si="24"/>
        <v>-2.8770581619277953E-08</v>
      </c>
      <c r="P96" s="9">
        <f t="shared" si="25"/>
        <v>-1.7262357669110187E-08</v>
      </c>
      <c r="Q96" s="9">
        <f t="shared" si="26"/>
        <v>-5.754120672613563E-09</v>
      </c>
      <c r="S96" s="10">
        <f t="shared" si="21"/>
        <v>0.03746964658367659</v>
      </c>
      <c r="T96" s="10">
        <f t="shared" si="21"/>
        <v>36.69041193908262</v>
      </c>
      <c r="U96" s="10">
        <f t="shared" si="21"/>
        <v>55.0355832429527</v>
      </c>
      <c r="V96" s="10">
        <f t="shared" si="21"/>
        <v>110.071124888701</v>
      </c>
      <c r="W96" s="3">
        <f>0</f>
        <v>0</v>
      </c>
      <c r="Y96" s="3">
        <f t="shared" si="37"/>
        <v>-5080.894498815195</v>
      </c>
      <c r="Z96" s="3">
        <f t="shared" si="38"/>
        <v>-1.7443249235320581</v>
      </c>
      <c r="AA96" s="3">
        <f t="shared" si="39"/>
        <v>-1.1628840148286286</v>
      </c>
      <c r="AB96" s="3">
        <f t="shared" si="40"/>
        <v>-0.5814422271482547</v>
      </c>
      <c r="AC96" s="3">
        <f t="shared" si="41"/>
        <v>0</v>
      </c>
    </row>
    <row r="97" spans="1:29" ht="12.75">
      <c r="A97" s="10">
        <f t="shared" si="27"/>
        <v>0.5429112964366952</v>
      </c>
      <c r="B97" s="3">
        <f t="shared" si="22"/>
        <v>30</v>
      </c>
      <c r="C97" s="9">
        <f t="shared" si="28"/>
        <v>9.974124861336245E-05</v>
      </c>
      <c r="D97" s="10">
        <f t="shared" si="29"/>
        <v>-5.325619499849123</v>
      </c>
      <c r="E97" s="9">
        <f t="shared" si="30"/>
        <v>-3.471982785565093E-08</v>
      </c>
      <c r="F97" s="10">
        <f t="shared" si="31"/>
        <v>-5.325469153801886</v>
      </c>
      <c r="G97" s="9">
        <f t="shared" si="32"/>
        <v>-2.3146566480600108E-08</v>
      </c>
      <c r="H97" s="10">
        <f t="shared" si="33"/>
        <v>-5.32537894612853</v>
      </c>
      <c r="I97" s="9">
        <f t="shared" si="34"/>
        <v>-1.1573287613312297E-08</v>
      </c>
      <c r="J97" s="3">
        <f t="shared" si="35"/>
        <v>-5.325348876896574</v>
      </c>
      <c r="K97" s="1">
        <f>0</f>
        <v>0</v>
      </c>
      <c r="L97" s="10">
        <f t="shared" si="36"/>
        <v>0.5429112964366952</v>
      </c>
      <c r="N97" s="9">
        <f t="shared" si="23"/>
        <v>9.966056411431088E-05</v>
      </c>
      <c r="O97" s="9">
        <f t="shared" si="24"/>
        <v>-2.909553162795254E-08</v>
      </c>
      <c r="P97" s="9">
        <f t="shared" si="25"/>
        <v>-1.7457327771311537E-08</v>
      </c>
      <c r="Q97" s="9">
        <f t="shared" si="26"/>
        <v>-5.819110722853386E-09</v>
      </c>
      <c r="S97" s="10">
        <f t="shared" si="21"/>
        <v>0.03749569934134981</v>
      </c>
      <c r="T97" s="10">
        <f t="shared" si="21"/>
        <v>36.277612989967565</v>
      </c>
      <c r="U97" s="10">
        <f t="shared" si="21"/>
        <v>54.41638521554683</v>
      </c>
      <c r="V97" s="10">
        <f t="shared" si="21"/>
        <v>108.83272930820331</v>
      </c>
      <c r="W97" s="3">
        <f>0</f>
        <v>0</v>
      </c>
      <c r="Y97" s="3">
        <f t="shared" si="37"/>
        <v>5068.022192502452</v>
      </c>
      <c r="Z97" s="3">
        <f t="shared" si="38"/>
        <v>-1.764173404068756</v>
      </c>
      <c r="AA97" s="3">
        <f t="shared" si="39"/>
        <v>-1.1761163433861297</v>
      </c>
      <c r="AB97" s="3">
        <f t="shared" si="40"/>
        <v>-0.5880583938932418</v>
      </c>
      <c r="AC97" s="3">
        <f t="shared" si="41"/>
        <v>0</v>
      </c>
    </row>
    <row r="98" spans="1:29" ht="12.75">
      <c r="A98" s="10">
        <f t="shared" si="27"/>
        <v>0.5499620924943146</v>
      </c>
      <c r="B98" s="3">
        <f t="shared" si="22"/>
        <v>30</v>
      </c>
      <c r="C98" s="9">
        <f t="shared" si="28"/>
        <v>9.95800190824032E-05</v>
      </c>
      <c r="D98" s="10">
        <f t="shared" si="29"/>
        <v>29.935057951952047</v>
      </c>
      <c r="E98" s="9">
        <f t="shared" si="30"/>
        <v>9.958001943708307E-05</v>
      </c>
      <c r="F98" s="10">
        <f t="shared" si="31"/>
        <v>-5.329585638437953</v>
      </c>
      <c r="G98" s="9">
        <f t="shared" si="32"/>
        <v>-2.3406068443672287E-08</v>
      </c>
      <c r="H98" s="10">
        <f t="shared" si="33"/>
        <v>-5.329495435430602</v>
      </c>
      <c r="I98" s="9">
        <f t="shared" si="34"/>
        <v>-1.170303864331486E-08</v>
      </c>
      <c r="J98" s="3">
        <f t="shared" si="35"/>
        <v>-5.329465367753973</v>
      </c>
      <c r="K98" s="1">
        <f>0</f>
        <v>0</v>
      </c>
      <c r="L98" s="10">
        <f t="shared" si="36"/>
        <v>0.5499620924943146</v>
      </c>
      <c r="N98" s="9">
        <f t="shared" si="23"/>
        <v>9.949961363093685E-05</v>
      </c>
      <c r="O98" s="9">
        <f t="shared" si="24"/>
        <v>9.949961434415415E-05</v>
      </c>
      <c r="P98" s="9">
        <f t="shared" si="25"/>
        <v>-1.76516112561226E-08</v>
      </c>
      <c r="Q98" s="9">
        <f t="shared" si="26"/>
        <v>-5.883871900596767E-09</v>
      </c>
      <c r="S98" s="10">
        <f t="shared" si="21"/>
        <v>0.037512306943638614</v>
      </c>
      <c r="T98" s="10">
        <f t="shared" si="21"/>
        <v>0.03751230690708169</v>
      </c>
      <c r="U98" s="10">
        <f t="shared" si="21"/>
        <v>53.81307335133053</v>
      </c>
      <c r="V98" s="10">
        <f t="shared" si="21"/>
        <v>107.62610604085255</v>
      </c>
      <c r="W98" s="3">
        <f>0</f>
        <v>0</v>
      </c>
      <c r="Y98" s="3">
        <f t="shared" si="37"/>
        <v>5059.829846283129</v>
      </c>
      <c r="Z98" s="3">
        <f t="shared" si="38"/>
        <v>5059.829864305015</v>
      </c>
      <c r="AA98" s="3">
        <f t="shared" si="39"/>
        <v>-1.1893020787376678</v>
      </c>
      <c r="AB98" s="3">
        <f t="shared" si="40"/>
        <v>-0.5946512640316746</v>
      </c>
      <c r="AC98" s="3">
        <f t="shared" si="41"/>
        <v>0</v>
      </c>
    </row>
    <row r="99" spans="1:29" ht="12.75">
      <c r="A99" s="10">
        <f t="shared" si="27"/>
        <v>0.557012888551934</v>
      </c>
      <c r="B99" s="3">
        <f t="shared" si="22"/>
        <v>30</v>
      </c>
      <c r="C99" s="9">
        <f t="shared" si="28"/>
        <v>9.941934716426685E-05</v>
      </c>
      <c r="D99" s="10">
        <f t="shared" si="29"/>
        <v>29.935057699683902</v>
      </c>
      <c r="E99" s="9">
        <f t="shared" si="30"/>
        <v>9.941934752280093E-05</v>
      </c>
      <c r="F99" s="10">
        <f t="shared" si="31"/>
        <v>29.870115395768416</v>
      </c>
      <c r="G99" s="9">
        <f t="shared" si="32"/>
        <v>9.941934859840327E-05</v>
      </c>
      <c r="H99" s="10">
        <f t="shared" si="33"/>
        <v>-5.333657737350638</v>
      </c>
      <c r="I99" s="9">
        <f t="shared" si="34"/>
        <v>-1.1832332671183792E-08</v>
      </c>
      <c r="J99" s="3">
        <f t="shared" si="35"/>
        <v>-5.333627671246462</v>
      </c>
      <c r="K99" s="1">
        <f>0</f>
        <v>0</v>
      </c>
      <c r="L99" s="10">
        <f t="shared" si="36"/>
        <v>0.557012888551934</v>
      </c>
      <c r="N99" s="9">
        <f t="shared" si="23"/>
        <v>9.933921980037532E-05</v>
      </c>
      <c r="O99" s="9">
        <f t="shared" si="24"/>
        <v>9.933922052128777E-05</v>
      </c>
      <c r="P99" s="9">
        <f t="shared" si="25"/>
        <v>9.933922196311212E-05</v>
      </c>
      <c r="Q99" s="9">
        <f t="shared" si="26"/>
        <v>-5.948404948059114E-09</v>
      </c>
      <c r="S99" s="10">
        <f t="shared" si="21"/>
        <v>0.037528877686193646</v>
      </c>
      <c r="T99" s="10">
        <f t="shared" si="21"/>
        <v>0.03752887764919374</v>
      </c>
      <c r="U99" s="10">
        <f t="shared" si="21"/>
        <v>0.03752887753819409</v>
      </c>
      <c r="V99" s="10">
        <f t="shared" si="21"/>
        <v>106.4500562169864</v>
      </c>
      <c r="W99" s="3">
        <f>0</f>
        <v>0</v>
      </c>
      <c r="Y99" s="3">
        <f t="shared" si="37"/>
        <v>5051.665833318107</v>
      </c>
      <c r="Z99" s="3">
        <f t="shared" si="38"/>
        <v>5051.665851535832</v>
      </c>
      <c r="AA99" s="3">
        <f t="shared" si="39"/>
        <v>5051.665906189013</v>
      </c>
      <c r="AB99" s="3">
        <f t="shared" si="40"/>
        <v>-0.6012209131157547</v>
      </c>
      <c r="AC99" s="3">
        <f t="shared" si="41"/>
        <v>0</v>
      </c>
    </row>
    <row r="100" spans="1:29" ht="12.75">
      <c r="A100" s="10">
        <f t="shared" si="27"/>
        <v>0.5640636846095534</v>
      </c>
      <c r="B100" s="3">
        <f t="shared" si="22"/>
        <v>30</v>
      </c>
      <c r="C100" s="9">
        <f t="shared" si="28"/>
        <v>9.925923094059199E-05</v>
      </c>
      <c r="D100" s="10">
        <f t="shared" si="29"/>
        <v>29.935057444693946</v>
      </c>
      <c r="E100" s="9">
        <f t="shared" si="30"/>
        <v>9.925923130296706E-05</v>
      </c>
      <c r="F100" s="10">
        <f t="shared" si="31"/>
        <v>29.87011488578871</v>
      </c>
      <c r="G100" s="9">
        <f t="shared" si="32"/>
        <v>9.925923239009155E-05</v>
      </c>
      <c r="H100" s="10">
        <f t="shared" si="33"/>
        <v>29.805172319685354</v>
      </c>
      <c r="I100" s="9">
        <f t="shared" si="34"/>
        <v>9.925923420196424E-05</v>
      </c>
      <c r="J100" s="3">
        <f t="shared" si="35"/>
        <v>-5.3378356259926445</v>
      </c>
      <c r="K100" s="1">
        <f>0</f>
        <v>0</v>
      </c>
      <c r="L100" s="10">
        <f t="shared" si="36"/>
        <v>0.5640636846095534</v>
      </c>
      <c r="N100" s="9">
        <f t="shared" si="23"/>
        <v>9.917938070756756E-05</v>
      </c>
      <c r="O100" s="9">
        <f t="shared" si="24"/>
        <v>9.917938143614803E-05</v>
      </c>
      <c r="P100" s="9">
        <f t="shared" si="25"/>
        <v>9.917938289330764E-05</v>
      </c>
      <c r="Q100" s="9">
        <f t="shared" si="26"/>
        <v>9.917938507904418E-05</v>
      </c>
      <c r="S100" s="10">
        <f t="shared" si="21"/>
        <v>0.03754541141822698</v>
      </c>
      <c r="T100" s="10">
        <f t="shared" si="21"/>
        <v>0.03754541138078501</v>
      </c>
      <c r="U100" s="10">
        <f t="shared" si="21"/>
        <v>0.03754541126845916</v>
      </c>
      <c r="V100" s="10">
        <f t="shared" si="21"/>
        <v>0.03754541108124956</v>
      </c>
      <c r="W100" s="3">
        <f>0</f>
        <v>0</v>
      </c>
      <c r="Y100" s="3">
        <f t="shared" si="37"/>
        <v>5043.530056132186</v>
      </c>
      <c r="Z100" s="3">
        <f t="shared" si="38"/>
        <v>5043.530074545079</v>
      </c>
      <c r="AA100" s="3">
        <f t="shared" si="39"/>
        <v>5043.5301297837195</v>
      </c>
      <c r="AB100" s="3">
        <f t="shared" si="40"/>
        <v>5043.530221848047</v>
      </c>
      <c r="AC100" s="3">
        <f t="shared" si="41"/>
        <v>0</v>
      </c>
    </row>
    <row r="101" spans="1:29" ht="12.75">
      <c r="A101" s="10">
        <f t="shared" si="27"/>
        <v>0.5711144806671727</v>
      </c>
      <c r="B101" s="3">
        <f t="shared" si="22"/>
        <v>30</v>
      </c>
      <c r="C101" s="9">
        <f t="shared" si="28"/>
        <v>9.909966849961697E-05</v>
      </c>
      <c r="D101" s="10">
        <f t="shared" si="29"/>
        <v>29.935057186991784</v>
      </c>
      <c r="E101" s="9">
        <f t="shared" si="30"/>
        <v>9.909966886581908E-05</v>
      </c>
      <c r="F101" s="10">
        <f t="shared" si="31"/>
        <v>29.87011437038487</v>
      </c>
      <c r="G101" s="9">
        <f t="shared" si="32"/>
        <v>9.90996699644247E-05</v>
      </c>
      <c r="H101" s="10">
        <f t="shared" si="33"/>
        <v>29.805171546580574</v>
      </c>
      <c r="I101" s="9">
        <f t="shared" si="34"/>
        <v>9.909967179543159E-05</v>
      </c>
      <c r="J101" s="3">
        <f t="shared" si="35"/>
        <v>64.82254649509575</v>
      </c>
      <c r="K101" s="1">
        <f>0</f>
        <v>0</v>
      </c>
      <c r="L101" s="10">
        <f t="shared" si="36"/>
        <v>0.5711144806671727</v>
      </c>
      <c r="N101" s="9">
        <f t="shared" si="23"/>
        <v>9.902009444404264E-05</v>
      </c>
      <c r="O101" s="9">
        <f t="shared" si="24"/>
        <v>9.902009518026326E-05</v>
      </c>
      <c r="P101" s="9">
        <f t="shared" si="25"/>
        <v>9.902009665270302E-05</v>
      </c>
      <c r="Q101" s="9">
        <f t="shared" si="26"/>
        <v>6.073844741148242E-09</v>
      </c>
      <c r="S101" s="10">
        <f t="shared" si="21"/>
        <v>0.03756190798911524</v>
      </c>
      <c r="T101" s="10">
        <f t="shared" si="21"/>
        <v>0.03756190795123212</v>
      </c>
      <c r="U101" s="10">
        <f t="shared" si="21"/>
        <v>0.037561907837582835</v>
      </c>
      <c r="V101" s="10">
        <f aca="true" t="shared" si="42" ref="V101:V164">(((64/ABS(AB101))^8)+9.5*(LN($E$10+5.74/(ABS(AB101)^0.9))-((2500/ABS(AB101))^6))^(-16))^0.125</f>
        <v>0.037561907648167664</v>
      </c>
      <c r="W101" s="3">
        <f>0</f>
        <v>0</v>
      </c>
      <c r="Y101" s="3">
        <f t="shared" si="37"/>
        <v>5035.422417585511</v>
      </c>
      <c r="Z101" s="3">
        <f t="shared" si="38"/>
        <v>5035.422436192861</v>
      </c>
      <c r="AA101" s="3">
        <f t="shared" si="39"/>
        <v>5035.422492014878</v>
      </c>
      <c r="AB101" s="3">
        <f t="shared" si="40"/>
        <v>5035.422585051447</v>
      </c>
      <c r="AC101" s="3">
        <f t="shared" si="41"/>
        <v>0</v>
      </c>
    </row>
    <row r="102" spans="1:29" ht="12.75">
      <c r="A102" s="10">
        <f t="shared" si="27"/>
        <v>0.5781652767247921</v>
      </c>
      <c r="B102" s="3">
        <f t="shared" si="22"/>
        <v>30</v>
      </c>
      <c r="C102" s="9">
        <f t="shared" si="28"/>
        <v>9.894065793615575E-05</v>
      </c>
      <c r="D102" s="10">
        <f t="shared" si="29"/>
        <v>29.935056926587265</v>
      </c>
      <c r="E102" s="9">
        <f t="shared" si="30"/>
        <v>9.894065830617097E-05</v>
      </c>
      <c r="F102" s="10">
        <f t="shared" si="31"/>
        <v>29.870113849576363</v>
      </c>
      <c r="G102" s="9">
        <f t="shared" si="32"/>
        <v>9.894065941621584E-05</v>
      </c>
      <c r="H102" s="10">
        <f t="shared" si="33"/>
        <v>64.82687323396371</v>
      </c>
      <c r="I102" s="9">
        <f t="shared" si="34"/>
        <v>1.2211567329233871E-08</v>
      </c>
      <c r="J102" s="3">
        <f t="shared" si="35"/>
        <v>64.82684318707103</v>
      </c>
      <c r="K102" s="1">
        <f>0</f>
        <v>0</v>
      </c>
      <c r="L102" s="10">
        <f t="shared" si="36"/>
        <v>0.5781652767247921</v>
      </c>
      <c r="N102" s="9">
        <f t="shared" si="23"/>
        <v>9.886135910789377E-05</v>
      </c>
      <c r="O102" s="9">
        <f t="shared" si="24"/>
        <v>9.886135985172664E-05</v>
      </c>
      <c r="P102" s="9">
        <f t="shared" si="25"/>
        <v>1.8412997508123878E-08</v>
      </c>
      <c r="Q102" s="9">
        <f t="shared" si="26"/>
        <v>6.137667380071271E-09</v>
      </c>
      <c r="S102" s="10">
        <f aca="true" t="shared" si="43" ref="S102:V165">(((64/ABS(Y102))^8)+9.5*(LN($E$10+5.74/(ABS(Y102)^0.9))-((2500/ABS(Y102))^6))^(-16))^0.125</f>
        <v>0.03757836724840611</v>
      </c>
      <c r="T102" s="10">
        <f t="shared" si="43"/>
        <v>0.037578367210082814</v>
      </c>
      <c r="U102" s="10">
        <f t="shared" si="43"/>
        <v>0.03757836709511309</v>
      </c>
      <c r="V102" s="10">
        <f t="shared" si="42"/>
        <v>103.14421106374246</v>
      </c>
      <c r="W102" s="3">
        <f>0</f>
        <v>0</v>
      </c>
      <c r="Y102" s="3">
        <f t="shared" si="37"/>
        <v>5027.342820872343</v>
      </c>
      <c r="Z102" s="3">
        <f t="shared" si="38"/>
        <v>5027.342839673443</v>
      </c>
      <c r="AA102" s="3">
        <f t="shared" si="39"/>
        <v>5027.342896076709</v>
      </c>
      <c r="AB102" s="3">
        <f t="shared" si="40"/>
        <v>0.6204904699930123</v>
      </c>
      <c r="AC102" s="3">
        <f t="shared" si="41"/>
        <v>0</v>
      </c>
    </row>
    <row r="103" spans="1:29" ht="12.75">
      <c r="A103" s="10">
        <f t="shared" si="27"/>
        <v>0.5852160727824115</v>
      </c>
      <c r="B103" s="3">
        <f t="shared" si="22"/>
        <v>30</v>
      </c>
      <c r="C103" s="9">
        <f t="shared" si="28"/>
        <v>9.878219735157522E-05</v>
      </c>
      <c r="D103" s="10">
        <f t="shared" si="29"/>
        <v>29.935056663490244</v>
      </c>
      <c r="E103" s="9">
        <f t="shared" si="30"/>
        <v>9.878219772538964E-05</v>
      </c>
      <c r="F103" s="10">
        <f t="shared" si="31"/>
        <v>64.83130520874565</v>
      </c>
      <c r="G103" s="9">
        <f t="shared" si="32"/>
        <v>2.4677965364837492E-08</v>
      </c>
      <c r="H103" s="10">
        <f t="shared" si="33"/>
        <v>64.83121507300496</v>
      </c>
      <c r="I103" s="9">
        <f t="shared" si="34"/>
        <v>1.2338987337805592E-08</v>
      </c>
      <c r="J103" s="3">
        <f t="shared" si="35"/>
        <v>64.83118502775068</v>
      </c>
      <c r="K103" s="1">
        <f>0</f>
        <v>0</v>
      </c>
      <c r="L103" s="10">
        <f t="shared" si="36"/>
        <v>0.5852160727824115</v>
      </c>
      <c r="N103" s="9">
        <f t="shared" si="23"/>
        <v>9.870317280375582E-05</v>
      </c>
      <c r="O103" s="9">
        <f t="shared" si="24"/>
        <v>3.1006301328086764E-08</v>
      </c>
      <c r="P103" s="9">
        <f t="shared" si="25"/>
        <v>1.8603790154628745E-08</v>
      </c>
      <c r="Q103" s="9">
        <f t="shared" si="26"/>
        <v>6.201264944413171E-09</v>
      </c>
      <c r="S103" s="10">
        <f t="shared" si="43"/>
        <v>0.03759478904582529</v>
      </c>
      <c r="T103" s="10">
        <f t="shared" si="43"/>
        <v>0.037594789007062854</v>
      </c>
      <c r="U103" s="10">
        <f t="shared" si="43"/>
        <v>51.03955935606745</v>
      </c>
      <c r="V103" s="10">
        <f t="shared" si="42"/>
        <v>102.07908019861884</v>
      </c>
      <c r="W103" s="3">
        <f>0</f>
        <v>0</v>
      </c>
      <c r="Y103" s="3">
        <f t="shared" si="37"/>
        <v>5019.29116951991</v>
      </c>
      <c r="Z103" s="3">
        <f t="shared" si="38"/>
        <v>5019.291188514056</v>
      </c>
      <c r="AA103" s="3">
        <f t="shared" si="39"/>
        <v>1.2539293208531952</v>
      </c>
      <c r="AB103" s="3">
        <f t="shared" si="40"/>
        <v>0.6269648969747076</v>
      </c>
      <c r="AC103" s="3">
        <f t="shared" si="41"/>
        <v>0</v>
      </c>
    </row>
    <row r="104" spans="1:29" ht="12.75">
      <c r="A104" s="10">
        <f t="shared" si="27"/>
        <v>0.5922668688400309</v>
      </c>
      <c r="B104" s="3">
        <f t="shared" si="22"/>
        <v>30</v>
      </c>
      <c r="C104" s="9">
        <f t="shared" si="28"/>
        <v>9.86242848537726E-05</v>
      </c>
      <c r="D104" s="10">
        <f t="shared" si="29"/>
        <v>64.83584225017532</v>
      </c>
      <c r="E104" s="9">
        <f t="shared" si="30"/>
        <v>3.7397836167593346E-08</v>
      </c>
      <c r="F104" s="10">
        <f t="shared" si="31"/>
        <v>64.83569203229017</v>
      </c>
      <c r="G104" s="9">
        <f t="shared" si="32"/>
        <v>2.4931906453167538E-08</v>
      </c>
      <c r="H104" s="10">
        <f t="shared" si="33"/>
        <v>64.83560190151432</v>
      </c>
      <c r="I104" s="9">
        <f t="shared" si="34"/>
        <v>1.2465957928840346E-08</v>
      </c>
      <c r="J104" s="3">
        <f t="shared" si="35"/>
        <v>64.8355718579149</v>
      </c>
      <c r="K104" s="1">
        <f>0</f>
        <v>0</v>
      </c>
      <c r="L104" s="10">
        <f t="shared" si="36"/>
        <v>0.5922668688400309</v>
      </c>
      <c r="N104" s="9">
        <f t="shared" si="23"/>
        <v>4.385240099348978E-08</v>
      </c>
      <c r="O104" s="9">
        <f t="shared" si="24"/>
        <v>3.1323167196601E-08</v>
      </c>
      <c r="P104" s="9">
        <f t="shared" si="25"/>
        <v>1.8793909769692013E-08</v>
      </c>
      <c r="Q104" s="9">
        <f t="shared" si="26"/>
        <v>6.264638165164306E-09</v>
      </c>
      <c r="S104" s="10">
        <f t="shared" si="43"/>
        <v>0.037611173231283136</v>
      </c>
      <c r="T104" s="10">
        <f t="shared" si="43"/>
        <v>33.67982234001684</v>
      </c>
      <c r="U104" s="10">
        <f t="shared" si="43"/>
        <v>50.51970174810185</v>
      </c>
      <c r="V104" s="10">
        <f t="shared" si="42"/>
        <v>101.03936538335248</v>
      </c>
      <c r="W104" s="3">
        <f>0</f>
        <v>0</v>
      </c>
      <c r="Y104" s="3">
        <f t="shared" si="37"/>
        <v>5011.26736738726</v>
      </c>
      <c r="Z104" s="3">
        <f t="shared" si="38"/>
        <v>1.9002475533832646</v>
      </c>
      <c r="AA104" s="3">
        <f t="shared" si="39"/>
        <v>1.2668324987172879</v>
      </c>
      <c r="AB104" s="3">
        <f t="shared" si="40"/>
        <v>0.6334164882882846</v>
      </c>
      <c r="AC104" s="3">
        <f t="shared" si="41"/>
        <v>0</v>
      </c>
    </row>
    <row r="105" spans="1:29" ht="12.75">
      <c r="A105" s="10">
        <f t="shared" si="27"/>
        <v>0.5993176648976503</v>
      </c>
      <c r="B105" s="3">
        <f t="shared" si="22"/>
        <v>30</v>
      </c>
      <c r="C105" s="9">
        <f t="shared" si="28"/>
        <v>-9.836617890264172E-05</v>
      </c>
      <c r="D105" s="10">
        <f t="shared" si="29"/>
        <v>64.84027389607719</v>
      </c>
      <c r="E105" s="9">
        <f t="shared" si="30"/>
        <v>3.7777403688122354E-08</v>
      </c>
      <c r="F105" s="10">
        <f t="shared" si="31"/>
        <v>64.8401236865501</v>
      </c>
      <c r="G105" s="9">
        <f t="shared" si="32"/>
        <v>2.518495162340374E-08</v>
      </c>
      <c r="H105" s="10">
        <f t="shared" si="33"/>
        <v>64.84003356078894</v>
      </c>
      <c r="I105" s="9">
        <f t="shared" si="34"/>
        <v>1.2592480561114316E-08</v>
      </c>
      <c r="J105" s="3">
        <f t="shared" si="35"/>
        <v>64.84000351886105</v>
      </c>
      <c r="K105" s="1">
        <f>0</f>
        <v>0</v>
      </c>
      <c r="L105" s="10">
        <f t="shared" si="36"/>
        <v>0.5993176648976503</v>
      </c>
      <c r="N105" s="9">
        <f t="shared" si="23"/>
        <v>-9.82871953483122E-05</v>
      </c>
      <c r="O105" s="9">
        <f t="shared" si="24"/>
        <v>3.163891498601623E-08</v>
      </c>
      <c r="P105" s="9">
        <f t="shared" si="25"/>
        <v>1.8983358537416905E-08</v>
      </c>
      <c r="Q105" s="9">
        <f t="shared" si="26"/>
        <v>6.327787770130842E-09</v>
      </c>
      <c r="S105" s="10">
        <f t="shared" si="43"/>
        <v>0.037637993826998735</v>
      </c>
      <c r="T105" s="10">
        <f t="shared" si="43"/>
        <v>33.34142516579607</v>
      </c>
      <c r="U105" s="10">
        <f t="shared" si="43"/>
        <v>50.01210631094202</v>
      </c>
      <c r="V105" s="10">
        <f t="shared" si="42"/>
        <v>100.02417489649403</v>
      </c>
      <c r="W105" s="3">
        <f>0</f>
        <v>0</v>
      </c>
      <c r="Y105" s="3">
        <f t="shared" si="37"/>
        <v>-4998.152565772744</v>
      </c>
      <c r="Z105" s="3">
        <f t="shared" si="38"/>
        <v>1.919534023568243</v>
      </c>
      <c r="AA105" s="3">
        <f t="shared" si="39"/>
        <v>1.2796901534618548</v>
      </c>
      <c r="AB105" s="3">
        <f t="shared" si="40"/>
        <v>0.6398453180566378</v>
      </c>
      <c r="AC105" s="3">
        <f t="shared" si="41"/>
        <v>0</v>
      </c>
    </row>
    <row r="106" spans="1:29" ht="12.75">
      <c r="A106" s="10">
        <f t="shared" si="27"/>
        <v>0.6063684609552696</v>
      </c>
      <c r="B106" s="3">
        <f t="shared" si="22"/>
        <v>30</v>
      </c>
      <c r="C106" s="9">
        <f t="shared" si="28"/>
        <v>-9.820834832095951E-05</v>
      </c>
      <c r="D106" s="10">
        <f t="shared" si="29"/>
        <v>30.064463499010746</v>
      </c>
      <c r="E106" s="9">
        <f t="shared" si="30"/>
        <v>-9.820834874446036E-05</v>
      </c>
      <c r="F106" s="10">
        <f t="shared" si="31"/>
        <v>64.84460001333757</v>
      </c>
      <c r="G106" s="9">
        <f t="shared" si="32"/>
        <v>2.543710378278201E-08</v>
      </c>
      <c r="H106" s="10">
        <f t="shared" si="33"/>
        <v>64.84450989264099</v>
      </c>
      <c r="I106" s="9">
        <f t="shared" si="34"/>
        <v>1.2718556687769111E-08</v>
      </c>
      <c r="J106" s="3">
        <f t="shared" si="35"/>
        <v>64.84447985240134</v>
      </c>
      <c r="K106" s="1">
        <f>0</f>
        <v>0</v>
      </c>
      <c r="L106" s="10">
        <f t="shared" si="36"/>
        <v>0.6063684609552696</v>
      </c>
      <c r="N106" s="9">
        <f t="shared" si="23"/>
        <v>-9.812963800772491E-05</v>
      </c>
      <c r="O106" s="9">
        <f t="shared" si="24"/>
        <v>-9.812963885884776E-05</v>
      </c>
      <c r="P106" s="9">
        <f t="shared" si="25"/>
        <v>1.9172138634143348E-08</v>
      </c>
      <c r="Q106" s="9">
        <f t="shared" si="26"/>
        <v>6.390714484607601E-09</v>
      </c>
      <c r="S106" s="10">
        <f t="shared" si="43"/>
        <v>0.037654419230668076</v>
      </c>
      <c r="T106" s="10">
        <f t="shared" si="43"/>
        <v>0.03765441918656942</v>
      </c>
      <c r="U106" s="10">
        <f t="shared" si="43"/>
        <v>49.516347803643114</v>
      </c>
      <c r="V106" s="10">
        <f t="shared" si="42"/>
        <v>99.03265826041861</v>
      </c>
      <c r="W106" s="3">
        <f>0</f>
        <v>0</v>
      </c>
      <c r="Y106" s="3">
        <f t="shared" si="37"/>
        <v>-4990.132925937257</v>
      </c>
      <c r="Z106" s="3">
        <f t="shared" si="38"/>
        <v>-4990.132947456053</v>
      </c>
      <c r="AA106" s="3">
        <f t="shared" si="39"/>
        <v>1.2925024328084889</v>
      </c>
      <c r="AB106" s="3">
        <f t="shared" si="40"/>
        <v>0.6462514601163598</v>
      </c>
      <c r="AC106" s="3">
        <f t="shared" si="41"/>
        <v>0</v>
      </c>
    </row>
    <row r="107" spans="1:29" ht="12.75">
      <c r="A107" s="10">
        <f t="shared" si="27"/>
        <v>0.613419257012889</v>
      </c>
      <c r="B107" s="3">
        <f t="shared" si="22"/>
        <v>30</v>
      </c>
      <c r="C107" s="9">
        <f t="shared" si="28"/>
        <v>-9.805106374915643E-05</v>
      </c>
      <c r="D107" s="10">
        <f t="shared" si="29"/>
        <v>30.0644638000567</v>
      </c>
      <c r="E107" s="9">
        <f t="shared" si="30"/>
        <v>-9.805106417677488E-05</v>
      </c>
      <c r="F107" s="10">
        <f t="shared" si="31"/>
        <v>30.128927604067883</v>
      </c>
      <c r="G107" s="9">
        <f t="shared" si="32"/>
        <v>-9.805106545963027E-05</v>
      </c>
      <c r="H107" s="10">
        <f t="shared" si="33"/>
        <v>64.84903073939594</v>
      </c>
      <c r="I107" s="9">
        <f t="shared" si="34"/>
        <v>1.2844187757301863E-08</v>
      </c>
      <c r="J107" s="3">
        <f t="shared" si="35"/>
        <v>64.84900070086103</v>
      </c>
      <c r="K107" s="1">
        <f>0</f>
        <v>0</v>
      </c>
      <c r="L107" s="10">
        <f t="shared" si="36"/>
        <v>0.613419257012889</v>
      </c>
      <c r="N107" s="9">
        <f t="shared" si="23"/>
        <v>-9.797262573732575E-05</v>
      </c>
      <c r="O107" s="9">
        <f t="shared" si="24"/>
        <v>-9.797262659666963E-05</v>
      </c>
      <c r="P107" s="9">
        <f t="shared" si="25"/>
        <v>-9.797262831535672E-05</v>
      </c>
      <c r="Q107" s="9">
        <f t="shared" si="26"/>
        <v>6.453419031872247E-09</v>
      </c>
      <c r="S107" s="10">
        <f t="shared" si="43"/>
        <v>0.0376708062970219</v>
      </c>
      <c r="T107" s="10">
        <f t="shared" si="43"/>
        <v>0.03767080625244451</v>
      </c>
      <c r="U107" s="10">
        <f t="shared" si="43"/>
        <v>0.03767080611871237</v>
      </c>
      <c r="V107" s="10">
        <f t="shared" si="42"/>
        <v>98.06400387673797</v>
      </c>
      <c r="W107" s="3">
        <f>0</f>
        <v>0</v>
      </c>
      <c r="Y107" s="3">
        <f t="shared" si="37"/>
        <v>-4982.141029790796</v>
      </c>
      <c r="Z107" s="3">
        <f t="shared" si="38"/>
        <v>-4982.141051518816</v>
      </c>
      <c r="AA107" s="3">
        <f t="shared" si="39"/>
        <v>-4982.141116702876</v>
      </c>
      <c r="AB107" s="3">
        <f t="shared" si="40"/>
        <v>0.6526349880680492</v>
      </c>
      <c r="AC107" s="3">
        <f t="shared" si="41"/>
        <v>0</v>
      </c>
    </row>
    <row r="108" spans="1:29" ht="12.75">
      <c r="A108" s="10">
        <f t="shared" si="27"/>
        <v>0.6204700530705084</v>
      </c>
      <c r="B108" s="3">
        <f t="shared" si="22"/>
        <v>30</v>
      </c>
      <c r="C108" s="9">
        <f t="shared" si="28"/>
        <v>-9.789432330947478E-05</v>
      </c>
      <c r="D108" s="10">
        <f t="shared" si="29"/>
        <v>30.064464104010465</v>
      </c>
      <c r="E108" s="9">
        <f t="shared" si="30"/>
        <v>-9.789432374119665E-05</v>
      </c>
      <c r="F108" s="10">
        <f t="shared" si="31"/>
        <v>30.128928211975186</v>
      </c>
      <c r="G108" s="9">
        <f t="shared" si="32"/>
        <v>-9.789432503636158E-05</v>
      </c>
      <c r="H108" s="10">
        <f t="shared" si="33"/>
        <v>30.193392327848006</v>
      </c>
      <c r="I108" s="9">
        <f t="shared" si="34"/>
        <v>-9.78943271949678E-05</v>
      </c>
      <c r="J108" s="3">
        <f t="shared" si="35"/>
        <v>64.85356590707704</v>
      </c>
      <c r="K108" s="1">
        <f>0</f>
        <v>0</v>
      </c>
      <c r="L108" s="10">
        <f t="shared" si="36"/>
        <v>0.6204700530705084</v>
      </c>
      <c r="N108" s="9">
        <f t="shared" si="23"/>
        <v>-9.781615666258864E-05</v>
      </c>
      <c r="O108" s="9">
        <f t="shared" si="24"/>
        <v>-9.78161575301245E-05</v>
      </c>
      <c r="P108" s="9">
        <f t="shared" si="25"/>
        <v>-9.781615926519435E-05</v>
      </c>
      <c r="Q108" s="9">
        <f t="shared" si="26"/>
        <v>-9.781616186779604E-05</v>
      </c>
      <c r="S108" s="10">
        <f t="shared" si="43"/>
        <v>0.03768715487115117</v>
      </c>
      <c r="T108" s="10">
        <f t="shared" si="43"/>
        <v>0.03768715482609621</v>
      </c>
      <c r="U108" s="10">
        <f t="shared" si="43"/>
        <v>0.03768715469093138</v>
      </c>
      <c r="V108" s="10">
        <f t="shared" si="42"/>
        <v>0.037687154465656875</v>
      </c>
      <c r="W108" s="3">
        <f>0</f>
        <v>0</v>
      </c>
      <c r="Y108" s="3">
        <f t="shared" si="37"/>
        <v>-4974.176781921307</v>
      </c>
      <c r="Z108" s="3">
        <f t="shared" si="38"/>
        <v>-4974.176803857828</v>
      </c>
      <c r="AA108" s="3">
        <f t="shared" si="39"/>
        <v>-4974.176869667357</v>
      </c>
      <c r="AB108" s="3">
        <f t="shared" si="40"/>
        <v>-4974.176979349804</v>
      </c>
      <c r="AC108" s="3">
        <f t="shared" si="41"/>
        <v>0</v>
      </c>
    </row>
    <row r="109" spans="1:29" ht="12.75">
      <c r="A109" s="10">
        <f t="shared" si="27"/>
        <v>0.6275208491281278</v>
      </c>
      <c r="B109" s="3">
        <f t="shared" si="22"/>
        <v>30</v>
      </c>
      <c r="C109" s="9">
        <f t="shared" si="28"/>
        <v>-9.77381251306145E-05</v>
      </c>
      <c r="D109" s="10">
        <f t="shared" si="29"/>
        <v>30.064464410861767</v>
      </c>
      <c r="E109" s="9">
        <f t="shared" si="30"/>
        <v>-9.773812556642493E-05</v>
      </c>
      <c r="F109" s="10">
        <f t="shared" si="31"/>
        <v>30.128928825677143</v>
      </c>
      <c r="G109" s="9">
        <f t="shared" si="32"/>
        <v>-9.77381268738551E-05</v>
      </c>
      <c r="H109" s="10">
        <f t="shared" si="33"/>
        <v>30.193393248399836</v>
      </c>
      <c r="I109" s="9">
        <f t="shared" si="34"/>
        <v>-9.773812905290274E-05</v>
      </c>
      <c r="J109" s="3">
        <f t="shared" si="35"/>
        <v>-4.34245994842976</v>
      </c>
      <c r="K109" s="1">
        <f>0</f>
        <v>0</v>
      </c>
      <c r="L109" s="10">
        <f t="shared" si="36"/>
        <v>0.6275208491281278</v>
      </c>
      <c r="N109" s="9">
        <f t="shared" si="23"/>
        <v>-9.766022891543329E-05</v>
      </c>
      <c r="O109" s="9">
        <f t="shared" si="24"/>
        <v>-9.766022979113099E-05</v>
      </c>
      <c r="P109" s="9">
        <f t="shared" si="25"/>
        <v>-9.766023154252483E-05</v>
      </c>
      <c r="Q109" s="9">
        <f t="shared" si="26"/>
        <v>-6.574661729592607E-09</v>
      </c>
      <c r="S109" s="10">
        <f t="shared" si="43"/>
        <v>0.037703464798340754</v>
      </c>
      <c r="T109" s="10">
        <f t="shared" si="43"/>
        <v>0.03770346475280944</v>
      </c>
      <c r="U109" s="10">
        <f t="shared" si="43"/>
        <v>0.03770346461621559</v>
      </c>
      <c r="V109" s="10">
        <f t="shared" si="42"/>
        <v>0.037703464388559496</v>
      </c>
      <c r="W109" s="3">
        <f>0</f>
        <v>0</v>
      </c>
      <c r="Y109" s="3">
        <f t="shared" si="37"/>
        <v>-4966.240087244854</v>
      </c>
      <c r="Z109" s="3">
        <f t="shared" si="38"/>
        <v>-4966.240109389122</v>
      </c>
      <c r="AA109" s="3">
        <f t="shared" si="39"/>
        <v>-4966.240175821869</v>
      </c>
      <c r="AB109" s="3">
        <f t="shared" si="40"/>
        <v>-4966.24028654298</v>
      </c>
      <c r="AC109" s="3">
        <f t="shared" si="41"/>
        <v>0</v>
      </c>
    </row>
    <row r="110" spans="1:29" ht="12.75">
      <c r="A110" s="10">
        <f t="shared" si="27"/>
        <v>0.6345716451857472</v>
      </c>
      <c r="B110" s="3">
        <f t="shared" si="22"/>
        <v>30</v>
      </c>
      <c r="C110" s="9">
        <f t="shared" si="28"/>
        <v>-9.758246734770951E-05</v>
      </c>
      <c r="D110" s="10">
        <f t="shared" si="29"/>
        <v>30.064464720599947</v>
      </c>
      <c r="E110" s="9">
        <f t="shared" si="30"/>
        <v>-9.758246778759325E-05</v>
      </c>
      <c r="F110" s="10">
        <f t="shared" si="31"/>
        <v>30.12892944515295</v>
      </c>
      <c r="G110" s="9">
        <f t="shared" si="32"/>
        <v>-9.758246910724403E-05</v>
      </c>
      <c r="H110" s="10">
        <f t="shared" si="33"/>
        <v>-4.347140940321897</v>
      </c>
      <c r="I110" s="9">
        <f t="shared" si="34"/>
        <v>-1.3211386932057015E-08</v>
      </c>
      <c r="J110" s="3">
        <f t="shared" si="35"/>
        <v>-4.347110922812166</v>
      </c>
      <c r="K110" s="1">
        <f>0</f>
        <v>0</v>
      </c>
      <c r="L110" s="10">
        <f t="shared" si="36"/>
        <v>0.6345716451857472</v>
      </c>
      <c r="N110" s="9">
        <f t="shared" si="23"/>
        <v>-9.75048406342019E-05</v>
      </c>
      <c r="O110" s="9">
        <f t="shared" si="24"/>
        <v>-9.750484151803171E-05</v>
      </c>
      <c r="P110" s="9">
        <f t="shared" si="25"/>
        <v>-1.9910009687820284E-08</v>
      </c>
      <c r="Q110" s="9">
        <f t="shared" si="26"/>
        <v>-6.636671562575189E-09</v>
      </c>
      <c r="S110" s="10">
        <f t="shared" si="43"/>
        <v>0.037719735924076535</v>
      </c>
      <c r="T110" s="10">
        <f t="shared" si="43"/>
        <v>0.03771973587807018</v>
      </c>
      <c r="U110" s="10">
        <f t="shared" si="43"/>
        <v>0.037719735740051115</v>
      </c>
      <c r="V110" s="10">
        <f t="shared" si="42"/>
        <v>95.33839895108477</v>
      </c>
      <c r="W110" s="3">
        <f>0</f>
        <v>0</v>
      </c>
      <c r="Y110" s="3">
        <f t="shared" si="37"/>
        <v>-4958.330851004428</v>
      </c>
      <c r="Z110" s="3">
        <f t="shared" si="38"/>
        <v>-4958.330873355668</v>
      </c>
      <c r="AA110" s="3">
        <f t="shared" si="39"/>
        <v>-4958.330940409364</v>
      </c>
      <c r="AB110" s="3">
        <f t="shared" si="40"/>
        <v>-0.6712930016040697</v>
      </c>
      <c r="AC110" s="3">
        <f t="shared" si="41"/>
        <v>0</v>
      </c>
    </row>
    <row r="111" spans="1:29" ht="12.75">
      <c r="A111" s="10">
        <f t="shared" si="27"/>
        <v>0.6416224412433665</v>
      </c>
      <c r="B111" s="3">
        <f t="shared" si="22"/>
        <v>30</v>
      </c>
      <c r="C111" s="9">
        <f t="shared" si="28"/>
        <v>-9.74273481023048E-05</v>
      </c>
      <c r="D111" s="10">
        <f t="shared" si="29"/>
        <v>30.06446503321448</v>
      </c>
      <c r="E111" s="9">
        <f t="shared" si="30"/>
        <v>-9.742734854624731E-05</v>
      </c>
      <c r="F111" s="10">
        <f t="shared" si="31"/>
        <v>-4.35192582644667</v>
      </c>
      <c r="G111" s="9">
        <f t="shared" si="32"/>
        <v>-2.6670364411633002E-08</v>
      </c>
      <c r="H111" s="10">
        <f t="shared" si="33"/>
        <v>-4.351835779245063</v>
      </c>
      <c r="I111" s="9">
        <f t="shared" si="34"/>
        <v>-1.3335187228323061E-08</v>
      </c>
      <c r="J111" s="3">
        <f t="shared" si="35"/>
        <v>-4.351805763503822</v>
      </c>
      <c r="K111" s="1">
        <f>0</f>
        <v>0</v>
      </c>
      <c r="L111" s="10">
        <f t="shared" si="36"/>
        <v>0.6416224412433665</v>
      </c>
      <c r="N111" s="9">
        <f t="shared" si="23"/>
        <v>-9.734998996363738E-05</v>
      </c>
      <c r="O111" s="9">
        <f t="shared" si="24"/>
        <v>-3.3492285851263455E-08</v>
      </c>
      <c r="P111" s="9">
        <f t="shared" si="25"/>
        <v>-2.009538160128671E-08</v>
      </c>
      <c r="Q111" s="9">
        <f t="shared" si="26"/>
        <v>-6.698462215449161E-09</v>
      </c>
      <c r="S111" s="10">
        <f t="shared" si="43"/>
        <v>0.03773596809405283</v>
      </c>
      <c r="T111" s="10">
        <f t="shared" si="43"/>
        <v>0.03773596804757266</v>
      </c>
      <c r="U111" s="10">
        <f t="shared" si="43"/>
        <v>47.22666921927066</v>
      </c>
      <c r="V111" s="10">
        <f t="shared" si="42"/>
        <v>94.45330286404925</v>
      </c>
      <c r="W111" s="3">
        <f>0</f>
        <v>0</v>
      </c>
      <c r="Y111" s="3">
        <f t="shared" si="37"/>
        <v>-4950.448978768772</v>
      </c>
      <c r="Z111" s="3">
        <f t="shared" si="38"/>
        <v>-4950.449001326245</v>
      </c>
      <c r="AA111" s="3">
        <f t="shared" si="39"/>
        <v>-1.3551664993110515</v>
      </c>
      <c r="AB111" s="3">
        <f t="shared" si="40"/>
        <v>-0.6775835048576118</v>
      </c>
      <c r="AC111" s="3">
        <f t="shared" si="41"/>
        <v>0</v>
      </c>
    </row>
    <row r="112" spans="1:29" ht="12.75">
      <c r="A112" s="10">
        <f t="shared" si="27"/>
        <v>0.6486732373009859</v>
      </c>
      <c r="B112" s="3">
        <f t="shared" si="22"/>
        <v>30</v>
      </c>
      <c r="C112" s="9">
        <f t="shared" si="28"/>
        <v>-9.727276554233555E-05</v>
      </c>
      <c r="D112" s="10">
        <f t="shared" si="29"/>
        <v>-4.356814440931708</v>
      </c>
      <c r="E112" s="9">
        <f t="shared" si="30"/>
        <v>-4.037560908638427E-08</v>
      </c>
      <c r="F112" s="10">
        <f t="shared" si="31"/>
        <v>-4.356664371259523</v>
      </c>
      <c r="G112" s="9">
        <f t="shared" si="32"/>
        <v>-2.6917089618109426E-08</v>
      </c>
      <c r="H112" s="10">
        <f t="shared" si="33"/>
        <v>-4.356574329411544</v>
      </c>
      <c r="I112" s="9">
        <f t="shared" si="34"/>
        <v>-1.3458549876967545E-08</v>
      </c>
      <c r="J112" s="3">
        <f t="shared" si="35"/>
        <v>-4.356544315454764</v>
      </c>
      <c r="K112" s="1">
        <f>0</f>
        <v>0</v>
      </c>
      <c r="L112" s="10">
        <f t="shared" si="36"/>
        <v>0.6486732373009859</v>
      </c>
      <c r="N112" s="9">
        <f t="shared" si="23"/>
        <v>-4.732016952870172E-08</v>
      </c>
      <c r="O112" s="9">
        <f t="shared" si="24"/>
        <v>-3.380014654686127E-08</v>
      </c>
      <c r="P112" s="9">
        <f t="shared" si="25"/>
        <v>-2.0280098109874148E-08</v>
      </c>
      <c r="Q112" s="9">
        <f t="shared" si="26"/>
        <v>-6.760034400203815E-09</v>
      </c>
      <c r="S112" s="10">
        <f t="shared" si="43"/>
        <v>0.03775216115417933</v>
      </c>
      <c r="T112" s="10">
        <f t="shared" si="43"/>
        <v>31.195875592384674</v>
      </c>
      <c r="U112" s="10">
        <f t="shared" si="43"/>
        <v>46.79378401958403</v>
      </c>
      <c r="V112" s="10">
        <f t="shared" si="42"/>
        <v>93.58753279810261</v>
      </c>
      <c r="W112" s="3">
        <f>0</f>
        <v>0</v>
      </c>
      <c r="Y112" s="3">
        <f t="shared" si="37"/>
        <v>-4942.59437643133</v>
      </c>
      <c r="Z112" s="3">
        <f t="shared" si="38"/>
        <v>-2.051553251341445</v>
      </c>
      <c r="AA112" s="3">
        <f t="shared" si="39"/>
        <v>-1.3677030259663308</v>
      </c>
      <c r="AB112" s="3">
        <f t="shared" si="40"/>
        <v>-0.6838517704924212</v>
      </c>
      <c r="AC112" s="3">
        <f t="shared" si="41"/>
        <v>0</v>
      </c>
    </row>
    <row r="113" spans="1:29" ht="12.75">
      <c r="A113" s="10">
        <f t="shared" si="27"/>
        <v>0.6557240333586053</v>
      </c>
      <c r="B113" s="3">
        <f t="shared" si="22"/>
        <v>30</v>
      </c>
      <c r="C113" s="9">
        <f t="shared" si="28"/>
        <v>9.701006621626275E-05</v>
      </c>
      <c r="D113" s="10">
        <f t="shared" si="29"/>
        <v>-4.361596533389411</v>
      </c>
      <c r="E113" s="9">
        <f t="shared" si="30"/>
        <v>-4.074438798718127E-08</v>
      </c>
      <c r="F113" s="10">
        <f t="shared" si="31"/>
        <v>-4.361446472720822</v>
      </c>
      <c r="G113" s="9">
        <f t="shared" si="32"/>
        <v>-2.7162942370506288E-08</v>
      </c>
      <c r="H113" s="10">
        <f t="shared" si="33"/>
        <v>-4.361356436274861</v>
      </c>
      <c r="I113" s="9">
        <f t="shared" si="34"/>
        <v>-1.3581476299010906E-08</v>
      </c>
      <c r="J113" s="3">
        <f t="shared" si="35"/>
        <v>-4.361326424118697</v>
      </c>
      <c r="K113" s="1">
        <f>0</f>
        <v>0</v>
      </c>
      <c r="L113" s="10">
        <f t="shared" si="36"/>
        <v>0.6557240333586053</v>
      </c>
      <c r="N113" s="9">
        <f t="shared" si="23"/>
        <v>9.6932752070147E-05</v>
      </c>
      <c r="O113" s="9">
        <f t="shared" si="24"/>
        <v>-3.410691844629583E-08</v>
      </c>
      <c r="P113" s="9">
        <f t="shared" si="25"/>
        <v>-2.046416134083704E-08</v>
      </c>
      <c r="Q113" s="9">
        <f t="shared" si="26"/>
        <v>-6.821388825860291E-09</v>
      </c>
      <c r="S113" s="10">
        <f t="shared" si="43"/>
        <v>0.037779718375923366</v>
      </c>
      <c r="T113" s="10">
        <f t="shared" si="43"/>
        <v>30.91352061594033</v>
      </c>
      <c r="U113" s="10">
        <f t="shared" si="43"/>
        <v>46.37025182489917</v>
      </c>
      <c r="V113" s="10">
        <f t="shared" si="42"/>
        <v>92.74046873073208</v>
      </c>
      <c r="W113" s="3">
        <f>0</f>
        <v>0</v>
      </c>
      <c r="Y113" s="3">
        <f t="shared" si="37"/>
        <v>4929.246177636934</v>
      </c>
      <c r="Z113" s="3">
        <f t="shared" si="38"/>
        <v>-2.0702915334398653</v>
      </c>
      <c r="AA113" s="3">
        <f t="shared" si="39"/>
        <v>-1.3801952217484896</v>
      </c>
      <c r="AB113" s="3">
        <f t="shared" si="40"/>
        <v>-0.6900978707129594</v>
      </c>
      <c r="AC113" s="3">
        <f t="shared" si="41"/>
        <v>0</v>
      </c>
    </row>
    <row r="114" spans="1:29" ht="12.75">
      <c r="A114" s="10">
        <f t="shared" si="27"/>
        <v>0.6627748294162247</v>
      </c>
      <c r="B114" s="3">
        <f t="shared" si="22"/>
        <v>30</v>
      </c>
      <c r="C114" s="9">
        <f t="shared" si="28"/>
        <v>9.685557156535353E-05</v>
      </c>
      <c r="D114" s="10">
        <f t="shared" si="29"/>
        <v>29.936014176232085</v>
      </c>
      <c r="E114" s="9">
        <f t="shared" si="30"/>
        <v>9.685557206265806E-05</v>
      </c>
      <c r="F114" s="10">
        <f t="shared" si="31"/>
        <v>-4.366271976785711</v>
      </c>
      <c r="G114" s="9">
        <f t="shared" si="32"/>
        <v>-2.740792550074945E-08</v>
      </c>
      <c r="H114" s="10">
        <f t="shared" si="33"/>
        <v>-4.366181945790165</v>
      </c>
      <c r="I114" s="9">
        <f t="shared" si="34"/>
        <v>-1.3703967909708431E-08</v>
      </c>
      <c r="J114" s="3">
        <f t="shared" si="35"/>
        <v>-4.3661519354508895</v>
      </c>
      <c r="K114" s="1">
        <f>0</f>
        <v>0</v>
      </c>
      <c r="L114" s="10">
        <f t="shared" si="36"/>
        <v>0.6627748294162247</v>
      </c>
      <c r="N114" s="9">
        <f t="shared" si="23"/>
        <v>9.677852496775144E-05</v>
      </c>
      <c r="O114" s="9">
        <f t="shared" si="24"/>
        <v>9.67785259667262E-05</v>
      </c>
      <c r="P114" s="9">
        <f t="shared" si="25"/>
        <v>-2.064757341408268E-08</v>
      </c>
      <c r="Q114" s="9">
        <f t="shared" si="26"/>
        <v>-6.882526198656224E-09</v>
      </c>
      <c r="S114" s="10">
        <f t="shared" si="43"/>
        <v>0.03779594727715859</v>
      </c>
      <c r="T114" s="10">
        <f t="shared" si="43"/>
        <v>0.03779594722489281</v>
      </c>
      <c r="U114" s="10">
        <f t="shared" si="43"/>
        <v>45.95577574782734</v>
      </c>
      <c r="V114" s="10">
        <f t="shared" si="42"/>
        <v>91.91151689236541</v>
      </c>
      <c r="W114" s="3">
        <f>0</f>
        <v>0</v>
      </c>
      <c r="Y114" s="3">
        <f t="shared" si="37"/>
        <v>4921.396042108091</v>
      </c>
      <c r="Z114" s="3">
        <f t="shared" si="38"/>
        <v>4921.396067376979</v>
      </c>
      <c r="AA114" s="3">
        <f t="shared" si="39"/>
        <v>-1.3926432305524894</v>
      </c>
      <c r="AB114" s="3">
        <f t="shared" si="40"/>
        <v>-0.6963218774307504</v>
      </c>
      <c r="AC114" s="3">
        <f t="shared" si="41"/>
        <v>0</v>
      </c>
    </row>
    <row r="115" spans="1:29" ht="12.75">
      <c r="A115" s="10">
        <f t="shared" si="27"/>
        <v>0.669825625473844</v>
      </c>
      <c r="B115" s="3">
        <f t="shared" si="22"/>
        <v>30</v>
      </c>
      <c r="C115" s="9">
        <f t="shared" si="28"/>
        <v>9.670161154900077E-05</v>
      </c>
      <c r="D115" s="10">
        <f t="shared" si="29"/>
        <v>29.936013822890267</v>
      </c>
      <c r="E115" s="9">
        <f t="shared" si="30"/>
        <v>9.670161205066722E-05</v>
      </c>
      <c r="F115" s="10">
        <f t="shared" si="31"/>
        <v>29.87202764147223</v>
      </c>
      <c r="G115" s="9">
        <f t="shared" si="32"/>
        <v>9.670161355566665E-05</v>
      </c>
      <c r="H115" s="10">
        <f t="shared" si="33"/>
        <v>-4.3710507044126325</v>
      </c>
      <c r="I115" s="9">
        <f t="shared" si="34"/>
        <v>-1.3826026119953551E-08</v>
      </c>
      <c r="J115" s="3">
        <f t="shared" si="35"/>
        <v>-4.371020695906212</v>
      </c>
      <c r="K115" s="1">
        <f>0</f>
        <v>0</v>
      </c>
      <c r="L115" s="10">
        <f t="shared" si="36"/>
        <v>0.669825625473844</v>
      </c>
      <c r="N115" s="9">
        <f t="shared" si="23"/>
        <v>9.66248315801282E-05</v>
      </c>
      <c r="O115" s="9">
        <f t="shared" si="24"/>
        <v>9.662483258781179E-05</v>
      </c>
      <c r="P115" s="9">
        <f t="shared" si="25"/>
        <v>9.66248346031781E-05</v>
      </c>
      <c r="Q115" s="9">
        <f t="shared" si="26"/>
        <v>-6.9434472232517145E-09</v>
      </c>
      <c r="S115" s="10">
        <f t="shared" si="43"/>
        <v>0.03781213628162374</v>
      </c>
      <c r="T115" s="10">
        <f t="shared" si="43"/>
        <v>0.037812136228846924</v>
      </c>
      <c r="U115" s="10">
        <f t="shared" si="43"/>
        <v>0.03781213607051641</v>
      </c>
      <c r="V115" s="10">
        <f t="shared" si="42"/>
        <v>91.10010838239549</v>
      </c>
      <c r="W115" s="3">
        <f>0</f>
        <v>0</v>
      </c>
      <c r="Y115" s="3">
        <f t="shared" si="37"/>
        <v>4913.573072268818</v>
      </c>
      <c r="Z115" s="3">
        <f t="shared" si="38"/>
        <v>4913.573097759342</v>
      </c>
      <c r="AA115" s="3">
        <f t="shared" si="39"/>
        <v>4913.573174230918</v>
      </c>
      <c r="AB115" s="3">
        <f t="shared" si="40"/>
        <v>-0.7025238623356849</v>
      </c>
      <c r="AC115" s="3">
        <f t="shared" si="41"/>
        <v>0</v>
      </c>
    </row>
    <row r="116" spans="1:29" ht="12.75">
      <c r="A116" s="10">
        <f t="shared" si="27"/>
        <v>0.6768764215314634</v>
      </c>
      <c r="B116" s="3">
        <f t="shared" si="22"/>
        <v>30</v>
      </c>
      <c r="C116" s="9">
        <f t="shared" si="28"/>
        <v>9.65481843292261E-05</v>
      </c>
      <c r="D116" s="10">
        <f t="shared" si="29"/>
        <v>29.93601346646806</v>
      </c>
      <c r="E116" s="9">
        <f t="shared" si="30"/>
        <v>9.654818483523953E-05</v>
      </c>
      <c r="F116" s="10">
        <f t="shared" si="31"/>
        <v>29.87202692862818</v>
      </c>
      <c r="G116" s="9">
        <f t="shared" si="32"/>
        <v>9.654818635327874E-05</v>
      </c>
      <c r="H116" s="10">
        <f t="shared" si="33"/>
        <v>29.80804038217279</v>
      </c>
      <c r="I116" s="9">
        <f t="shared" si="34"/>
        <v>9.654818888334166E-05</v>
      </c>
      <c r="J116" s="3">
        <f t="shared" si="35"/>
        <v>-4.375932552438018</v>
      </c>
      <c r="K116" s="1">
        <f>0</f>
        <v>0</v>
      </c>
      <c r="L116" s="10">
        <f t="shared" si="36"/>
        <v>0.6768764215314634</v>
      </c>
      <c r="N116" s="9">
        <f t="shared" si="23"/>
        <v>9.647167007246106E-05</v>
      </c>
      <c r="O116" s="9">
        <f t="shared" si="24"/>
        <v>9.647167108882254E-05</v>
      </c>
      <c r="P116" s="9">
        <f t="shared" si="25"/>
        <v>9.647167312154336E-05</v>
      </c>
      <c r="Q116" s="9">
        <f t="shared" si="26"/>
        <v>9.647167617062094E-05</v>
      </c>
      <c r="S116" s="10">
        <f t="shared" si="43"/>
        <v>0.037828285230194145</v>
      </c>
      <c r="T116" s="10">
        <f t="shared" si="43"/>
        <v>0.037828285176907714</v>
      </c>
      <c r="U116" s="10">
        <f t="shared" si="43"/>
        <v>0.037828285017048595</v>
      </c>
      <c r="V116" s="10">
        <f t="shared" si="42"/>
        <v>0.03782828475061696</v>
      </c>
      <c r="W116" s="3">
        <f>0</f>
        <v>0</v>
      </c>
      <c r="Y116" s="3">
        <f t="shared" si="37"/>
        <v>4905.777174728311</v>
      </c>
      <c r="Z116" s="3">
        <f t="shared" si="38"/>
        <v>4905.777200439713</v>
      </c>
      <c r="AA116" s="3">
        <f t="shared" si="39"/>
        <v>4905.777277573862</v>
      </c>
      <c r="AB116" s="3">
        <f t="shared" si="40"/>
        <v>4905.777406130655</v>
      </c>
      <c r="AC116" s="3">
        <f t="shared" si="41"/>
        <v>0</v>
      </c>
    </row>
    <row r="117" spans="1:29" ht="12.75">
      <c r="A117" s="10">
        <f t="shared" si="27"/>
        <v>0.6839272175890828</v>
      </c>
      <c r="B117" s="3">
        <f t="shared" si="22"/>
        <v>30</v>
      </c>
      <c r="C117" s="9">
        <f t="shared" si="28"/>
        <v>9.639528807437004E-05</v>
      </c>
      <c r="D117" s="10">
        <f t="shared" si="29"/>
        <v>29.936013106976482</v>
      </c>
      <c r="E117" s="9">
        <f t="shared" si="30"/>
        <v>9.63952885847143E-05</v>
      </c>
      <c r="F117" s="10">
        <f t="shared" si="31"/>
        <v>29.872026209645746</v>
      </c>
      <c r="G117" s="9">
        <f t="shared" si="32"/>
        <v>9.639529011574618E-05</v>
      </c>
      <c r="H117" s="10">
        <f t="shared" si="33"/>
        <v>29.808039303700447</v>
      </c>
      <c r="I117" s="9">
        <f t="shared" si="34"/>
        <v>9.639529266746294E-05</v>
      </c>
      <c r="J117" s="3">
        <f t="shared" si="35"/>
        <v>63.86899212216346</v>
      </c>
      <c r="K117" s="1">
        <f>0</f>
        <v>0</v>
      </c>
      <c r="L117" s="10">
        <f t="shared" si="36"/>
        <v>0.6839272175890828</v>
      </c>
      <c r="N117" s="9">
        <f t="shared" si="23"/>
        <v>9.631903861624056E-05</v>
      </c>
      <c r="O117" s="9">
        <f t="shared" si="24"/>
        <v>9.631903964124775E-05</v>
      </c>
      <c r="P117" s="9">
        <f t="shared" si="25"/>
        <v>9.631904169126058E-05</v>
      </c>
      <c r="Q117" s="9">
        <f t="shared" si="26"/>
        <v>7.060543021773194E-09</v>
      </c>
      <c r="S117" s="10">
        <f t="shared" si="43"/>
        <v>0.03784439396397219</v>
      </c>
      <c r="T117" s="10">
        <f t="shared" si="43"/>
        <v>0.037844393910177805</v>
      </c>
      <c r="U117" s="10">
        <f t="shared" si="43"/>
        <v>0.03784439374879473</v>
      </c>
      <c r="V117" s="10">
        <f t="shared" si="42"/>
        <v>0.03784439347982332</v>
      </c>
      <c r="W117" s="3">
        <f>0</f>
        <v>0</v>
      </c>
      <c r="Y117" s="3">
        <f t="shared" si="37"/>
        <v>4898.008256416843</v>
      </c>
      <c r="Z117" s="3">
        <f t="shared" si="38"/>
        <v>4898.008282348302</v>
      </c>
      <c r="AA117" s="3">
        <f t="shared" si="39"/>
        <v>4898.008360142631</v>
      </c>
      <c r="AB117" s="3">
        <f t="shared" si="40"/>
        <v>4898.008489799692</v>
      </c>
      <c r="AC117" s="3">
        <f t="shared" si="41"/>
        <v>0</v>
      </c>
    </row>
    <row r="118" spans="1:29" ht="12.75">
      <c r="A118" s="10">
        <f t="shared" si="27"/>
        <v>0.6909780136467022</v>
      </c>
      <c r="B118" s="3">
        <f t="shared" si="22"/>
        <v>30</v>
      </c>
      <c r="C118" s="9">
        <f t="shared" si="28"/>
        <v>9.624292095906752E-05</v>
      </c>
      <c r="D118" s="10">
        <f t="shared" si="29"/>
        <v>29.936012744426847</v>
      </c>
      <c r="E118" s="9">
        <f t="shared" si="30"/>
        <v>9.624292147372674E-05</v>
      </c>
      <c r="F118" s="10">
        <f t="shared" si="31"/>
        <v>29.872025484547073</v>
      </c>
      <c r="G118" s="9">
        <f t="shared" si="32"/>
        <v>9.624292301770368E-05</v>
      </c>
      <c r="H118" s="10">
        <f t="shared" si="33"/>
        <v>63.87401679899376</v>
      </c>
      <c r="I118" s="9">
        <f t="shared" si="34"/>
        <v>1.4181379880768701E-08</v>
      </c>
      <c r="J118" s="3">
        <f t="shared" si="35"/>
        <v>63.87398681330815</v>
      </c>
      <c r="K118" s="1">
        <f>0</f>
        <v>0</v>
      </c>
      <c r="L118" s="10">
        <f t="shared" si="36"/>
        <v>0.6909780136467022</v>
      </c>
      <c r="N118" s="9">
        <f t="shared" si="23"/>
        <v>9.616693538924093E-05</v>
      </c>
      <c r="O118" s="9">
        <f t="shared" si="24"/>
        <v>9.61669364228624E-05</v>
      </c>
      <c r="P118" s="9">
        <f t="shared" si="25"/>
        <v>2.1362348889948303E-08</v>
      </c>
      <c r="Q118" s="9">
        <f t="shared" si="26"/>
        <v>7.120784748553783E-09</v>
      </c>
      <c r="S118" s="10">
        <f t="shared" si="43"/>
        <v>0.037860462324295345</v>
      </c>
      <c r="T118" s="10">
        <f t="shared" si="43"/>
        <v>0.037860462269994594</v>
      </c>
      <c r="U118" s="10">
        <f t="shared" si="43"/>
        <v>0.03786046210709247</v>
      </c>
      <c r="V118" s="10">
        <f t="shared" si="42"/>
        <v>88.81734278436988</v>
      </c>
      <c r="W118" s="3">
        <f>0</f>
        <v>0</v>
      </c>
      <c r="Y118" s="3">
        <f t="shared" si="37"/>
        <v>4890.266224584516</v>
      </c>
      <c r="Z118" s="3">
        <f t="shared" si="38"/>
        <v>4890.266250735224</v>
      </c>
      <c r="AA118" s="3">
        <f t="shared" si="39"/>
        <v>4890.266329187314</v>
      </c>
      <c r="AB118" s="3">
        <f t="shared" si="40"/>
        <v>0.7205799902771103</v>
      </c>
      <c r="AC118" s="3">
        <f t="shared" si="41"/>
        <v>0</v>
      </c>
    </row>
    <row r="119" spans="1:29" ht="12.75">
      <c r="A119" s="10">
        <f t="shared" si="27"/>
        <v>0.6980288097043216</v>
      </c>
      <c r="B119" s="3">
        <f t="shared" si="22"/>
        <v>30</v>
      </c>
      <c r="C119" s="9">
        <f t="shared" si="28"/>
        <v>9.609108116422684E-05</v>
      </c>
      <c r="D119" s="10">
        <f t="shared" si="29"/>
        <v>29.936012378830327</v>
      </c>
      <c r="E119" s="9">
        <f t="shared" si="30"/>
        <v>9.609108168318536E-05</v>
      </c>
      <c r="F119" s="10">
        <f t="shared" si="31"/>
        <v>63.879144055131015</v>
      </c>
      <c r="G119" s="9">
        <f t="shared" si="32"/>
        <v>2.8603288688095586E-08</v>
      </c>
      <c r="H119" s="10">
        <f t="shared" si="33"/>
        <v>63.879054103779254</v>
      </c>
      <c r="I119" s="9">
        <f t="shared" si="34"/>
        <v>1.4301649721637351E-08</v>
      </c>
      <c r="J119" s="3">
        <f t="shared" si="35"/>
        <v>63.87902411998798</v>
      </c>
      <c r="K119" s="1">
        <f>0</f>
        <v>0</v>
      </c>
      <c r="L119" s="10">
        <f t="shared" si="36"/>
        <v>0.6980288097043216</v>
      </c>
      <c r="N119" s="9">
        <f t="shared" si="23"/>
        <v>9.601535857549926E-05</v>
      </c>
      <c r="O119" s="9">
        <f t="shared" si="24"/>
        <v>3.5904038238126896E-08</v>
      </c>
      <c r="P119" s="9">
        <f t="shared" si="25"/>
        <v>2.1542433742366116E-08</v>
      </c>
      <c r="Q119" s="9">
        <f t="shared" si="26"/>
        <v>7.180813047270268E-09</v>
      </c>
      <c r="S119" s="10">
        <f t="shared" si="43"/>
        <v>0.03787649015274374</v>
      </c>
      <c r="T119" s="10">
        <f t="shared" si="43"/>
        <v>0.03787649009793827</v>
      </c>
      <c r="U119" s="10">
        <f t="shared" si="43"/>
        <v>44.03523286291949</v>
      </c>
      <c r="V119" s="10">
        <f t="shared" si="42"/>
        <v>88.0704326103015</v>
      </c>
      <c r="W119" s="3">
        <f>0</f>
        <v>0</v>
      </c>
      <c r="Y119" s="3">
        <f t="shared" si="37"/>
        <v>4882.550986800191</v>
      </c>
      <c r="Z119" s="3">
        <f t="shared" si="38"/>
        <v>4882.5510131693545</v>
      </c>
      <c r="AA119" s="3">
        <f t="shared" si="39"/>
        <v>1.4533816637062034</v>
      </c>
      <c r="AB119" s="3">
        <f t="shared" si="40"/>
        <v>0.7266911050975577</v>
      </c>
      <c r="AC119" s="3">
        <f t="shared" si="41"/>
        <v>0</v>
      </c>
    </row>
    <row r="120" spans="1:29" ht="12.75">
      <c r="A120" s="10">
        <f t="shared" si="27"/>
        <v>0.705079605761941</v>
      </c>
      <c r="B120" s="3">
        <f t="shared" si="22"/>
        <v>30</v>
      </c>
      <c r="C120" s="9">
        <f t="shared" si="28"/>
        <v>9.593976687700832E-05</v>
      </c>
      <c r="D120" s="10">
        <f t="shared" si="29"/>
        <v>63.88437372802115</v>
      </c>
      <c r="E120" s="9">
        <f t="shared" si="30"/>
        <v>4.326443682661146E-08</v>
      </c>
      <c r="F120" s="10">
        <f t="shared" si="31"/>
        <v>63.88422381872549</v>
      </c>
      <c r="G120" s="9">
        <f t="shared" si="32"/>
        <v>2.8842975957553575E-08</v>
      </c>
      <c r="H120" s="10">
        <f t="shared" si="33"/>
        <v>63.88413387310351</v>
      </c>
      <c r="I120" s="9">
        <f t="shared" si="34"/>
        <v>1.442149340054116E-08</v>
      </c>
      <c r="J120" s="3">
        <f t="shared" si="35"/>
        <v>63.88410389122205</v>
      </c>
      <c r="K120" s="1">
        <f>0</f>
        <v>0</v>
      </c>
      <c r="L120" s="10">
        <f t="shared" si="36"/>
        <v>0.705079605761941</v>
      </c>
      <c r="N120" s="9">
        <f t="shared" si="23"/>
        <v>5.068432406343662E-08</v>
      </c>
      <c r="O120" s="9">
        <f t="shared" si="24"/>
        <v>3.620311583724851E-08</v>
      </c>
      <c r="P120" s="9">
        <f t="shared" si="25"/>
        <v>2.17218803903684E-08</v>
      </c>
      <c r="Q120" s="9">
        <f t="shared" si="26"/>
        <v>7.240628611467764E-09</v>
      </c>
      <c r="S120" s="10">
        <f t="shared" si="43"/>
        <v>0.037892477291147905</v>
      </c>
      <c r="T120" s="10">
        <f t="shared" si="43"/>
        <v>29.11288278346116</v>
      </c>
      <c r="U120" s="10">
        <f t="shared" si="43"/>
        <v>43.669296811785486</v>
      </c>
      <c r="V120" s="10">
        <f t="shared" si="42"/>
        <v>87.3385607886029</v>
      </c>
      <c r="W120" s="3">
        <f>0</f>
        <v>0</v>
      </c>
      <c r="Y120" s="3">
        <f t="shared" si="37"/>
        <v>4874.862450950406</v>
      </c>
      <c r="Z120" s="3">
        <f t="shared" si="38"/>
        <v>2.1983394937569694</v>
      </c>
      <c r="AA120" s="3">
        <f t="shared" si="39"/>
        <v>1.4655605808318777</v>
      </c>
      <c r="AB120" s="3">
        <f t="shared" si="40"/>
        <v>0.7327805659049922</v>
      </c>
      <c r="AC120" s="3">
        <f t="shared" si="41"/>
        <v>0</v>
      </c>
    </row>
    <row r="121" spans="1:29" ht="12.75">
      <c r="A121" s="10">
        <f t="shared" si="27"/>
        <v>0.7121304018195603</v>
      </c>
      <c r="B121" s="3">
        <f t="shared" si="22"/>
        <v>30</v>
      </c>
      <c r="C121" s="9">
        <f t="shared" si="28"/>
        <v>-9.567264921104059E-05</v>
      </c>
      <c r="D121" s="10">
        <f t="shared" si="29"/>
        <v>63.88949579598877</v>
      </c>
      <c r="E121" s="9">
        <f t="shared" si="30"/>
        <v>4.362269317433821E-08</v>
      </c>
      <c r="F121" s="10">
        <f t="shared" si="31"/>
        <v>63.889345896321196</v>
      </c>
      <c r="G121" s="9">
        <f t="shared" si="32"/>
        <v>2.90818136701097E-08</v>
      </c>
      <c r="H121" s="10">
        <f t="shared" si="33"/>
        <v>63.88925595647592</v>
      </c>
      <c r="I121" s="9">
        <f t="shared" si="34"/>
        <v>1.4540912301279729E-08</v>
      </c>
      <c r="J121" s="3">
        <f t="shared" si="35"/>
        <v>63.889225976520045</v>
      </c>
      <c r="K121" s="1">
        <f>0</f>
        <v>0</v>
      </c>
      <c r="L121" s="10">
        <f t="shared" si="36"/>
        <v>0.7121304018195603</v>
      </c>
      <c r="N121" s="9">
        <f t="shared" si="23"/>
        <v>-9.559697348250443E-05</v>
      </c>
      <c r="O121" s="9">
        <f t="shared" si="24"/>
        <v>3.650113321550006E-08</v>
      </c>
      <c r="P121" s="9">
        <f t="shared" si="25"/>
        <v>2.1900690905937474E-08</v>
      </c>
      <c r="Q121" s="9">
        <f t="shared" si="26"/>
        <v>7.3002321314285905E-09</v>
      </c>
      <c r="S121" s="10">
        <f t="shared" si="43"/>
        <v>0.03792073506778119</v>
      </c>
      <c r="T121" s="10">
        <f t="shared" si="43"/>
        <v>28.873789910031338</v>
      </c>
      <c r="U121" s="10">
        <f t="shared" si="43"/>
        <v>43.31065772971954</v>
      </c>
      <c r="V121" s="10">
        <f t="shared" si="42"/>
        <v>86.6212828967236</v>
      </c>
      <c r="W121" s="3">
        <f>0</f>
        <v>0</v>
      </c>
      <c r="Y121" s="3">
        <f t="shared" si="37"/>
        <v>-4861.289748804058</v>
      </c>
      <c r="Z121" s="3">
        <f t="shared" si="38"/>
        <v>2.2165431070676695</v>
      </c>
      <c r="AA121" s="3">
        <f t="shared" si="39"/>
        <v>1.477696330528907</v>
      </c>
      <c r="AB121" s="3">
        <f t="shared" si="40"/>
        <v>0.7388484430126208</v>
      </c>
      <c r="AC121" s="3">
        <f t="shared" si="41"/>
        <v>0</v>
      </c>
    </row>
    <row r="122" spans="1:29" ht="12.75">
      <c r="A122" s="10">
        <f t="shared" si="27"/>
        <v>0.7191811978771797</v>
      </c>
      <c r="B122" s="3">
        <f t="shared" si="22"/>
        <v>30</v>
      </c>
      <c r="C122" s="9">
        <f t="shared" si="28"/>
        <v>-9.552142856320479E-05</v>
      </c>
      <c r="D122" s="10">
        <f t="shared" si="29"/>
        <v>30.0635090888781</v>
      </c>
      <c r="E122" s="9">
        <f t="shared" si="30"/>
        <v>-9.552142913905008E-05</v>
      </c>
      <c r="F122" s="10">
        <f t="shared" si="31"/>
        <v>63.894510137916164</v>
      </c>
      <c r="G122" s="9">
        <f t="shared" si="32"/>
        <v>2.9319804583874065E-08</v>
      </c>
      <c r="H122" s="10">
        <f t="shared" si="33"/>
        <v>63.89442020389461</v>
      </c>
      <c r="I122" s="9">
        <f t="shared" si="34"/>
        <v>1.465990780232125E-08</v>
      </c>
      <c r="J122" s="3">
        <f t="shared" si="35"/>
        <v>63.89439022587999</v>
      </c>
      <c r="K122" s="1">
        <f>0</f>
        <v>0</v>
      </c>
      <c r="L122" s="10">
        <f t="shared" si="36"/>
        <v>0.7191811978771797</v>
      </c>
      <c r="N122" s="9">
        <f t="shared" si="23"/>
        <v>-9.544601480237903E-05</v>
      </c>
      <c r="O122" s="9">
        <f t="shared" si="24"/>
        <v>-9.544601595866159E-05</v>
      </c>
      <c r="P122" s="9">
        <f t="shared" si="25"/>
        <v>2.2078867353656888E-08</v>
      </c>
      <c r="Q122" s="9">
        <f t="shared" si="26"/>
        <v>7.3596242953460035E-09</v>
      </c>
      <c r="S122" s="10">
        <f t="shared" si="43"/>
        <v>0.03793675205122881</v>
      </c>
      <c r="T122" s="10">
        <f t="shared" si="43"/>
        <v>0.03793675199020972</v>
      </c>
      <c r="U122" s="10">
        <f t="shared" si="43"/>
        <v>42.959102077998025</v>
      </c>
      <c r="V122" s="10">
        <f t="shared" si="42"/>
        <v>85.91817186095552</v>
      </c>
      <c r="W122" s="3">
        <f>0</f>
        <v>0</v>
      </c>
      <c r="Y122" s="3">
        <f t="shared" si="37"/>
        <v>-4853.6059709303</v>
      </c>
      <c r="Z122" s="3">
        <f t="shared" si="38"/>
        <v>-4853.606000189977</v>
      </c>
      <c r="AA122" s="3">
        <f t="shared" si="39"/>
        <v>1.4897890529415494</v>
      </c>
      <c r="AB122" s="3">
        <f t="shared" si="40"/>
        <v>0.7448948064627529</v>
      </c>
      <c r="AC122" s="3">
        <f t="shared" si="41"/>
        <v>0</v>
      </c>
    </row>
    <row r="123" spans="1:29" ht="12.75">
      <c r="A123" s="10">
        <f t="shared" si="27"/>
        <v>0.7262319939347991</v>
      </c>
      <c r="B123" s="3">
        <f t="shared" si="22"/>
        <v>30</v>
      </c>
      <c r="C123" s="9">
        <f t="shared" si="28"/>
        <v>-9.537073139796569E-05</v>
      </c>
      <c r="D123" s="10">
        <f t="shared" si="29"/>
        <v>30.063509497860398</v>
      </c>
      <c r="E123" s="9">
        <f t="shared" si="30"/>
        <v>-9.537073197839897E-05</v>
      </c>
      <c r="F123" s="10">
        <f t="shared" si="31"/>
        <v>30.127019000381456</v>
      </c>
      <c r="G123" s="9">
        <f t="shared" si="32"/>
        <v>-9.537073371969872E-05</v>
      </c>
      <c r="H123" s="10">
        <f t="shared" si="33"/>
        <v>63.89962646584451</v>
      </c>
      <c r="I123" s="9">
        <f t="shared" si="34"/>
        <v>1.4778481277977934E-08</v>
      </c>
      <c r="J123" s="3">
        <f t="shared" si="35"/>
        <v>63.899596489786724</v>
      </c>
      <c r="K123" s="1">
        <f>0</f>
        <v>0</v>
      </c>
      <c r="L123" s="10">
        <f t="shared" si="36"/>
        <v>0.7262319939347991</v>
      </c>
      <c r="N123" s="9">
        <f t="shared" si="23"/>
        <v>-9.529557870456882E-05</v>
      </c>
      <c r="O123" s="9">
        <f t="shared" si="24"/>
        <v>-9.52955798700114E-05</v>
      </c>
      <c r="P123" s="9">
        <f t="shared" si="25"/>
        <v>-9.529558220089527E-05</v>
      </c>
      <c r="Q123" s="9">
        <f t="shared" si="26"/>
        <v>7.418805789308753E-09</v>
      </c>
      <c r="S123" s="10">
        <f t="shared" si="43"/>
        <v>0.03795272749180529</v>
      </c>
      <c r="T123" s="10">
        <f t="shared" si="43"/>
        <v>0.03795272743024697</v>
      </c>
      <c r="U123" s="10">
        <f t="shared" si="43"/>
        <v>0.03795272724557201</v>
      </c>
      <c r="V123" s="10">
        <f t="shared" si="42"/>
        <v>85.22881711143852</v>
      </c>
      <c r="W123" s="3">
        <f>0</f>
        <v>0</v>
      </c>
      <c r="Y123" s="3">
        <f t="shared" si="37"/>
        <v>-4845.948792096099</v>
      </c>
      <c r="Z123" s="3">
        <f t="shared" si="38"/>
        <v>-4845.9488215889</v>
      </c>
      <c r="AA123" s="3">
        <f t="shared" si="39"/>
        <v>-4845.948910067296</v>
      </c>
      <c r="AB123" s="3">
        <f t="shared" si="40"/>
        <v>0.7509197260865255</v>
      </c>
      <c r="AC123" s="3">
        <f t="shared" si="41"/>
        <v>0</v>
      </c>
    </row>
    <row r="124" spans="1:29" ht="12.75">
      <c r="A124" s="10">
        <f t="shared" si="27"/>
        <v>0.7332827899924185</v>
      </c>
      <c r="B124" s="3">
        <f t="shared" si="22"/>
        <v>30</v>
      </c>
      <c r="C124" s="9">
        <f t="shared" si="28"/>
        <v>-9.522055591631644E-05</v>
      </c>
      <c r="D124" s="10">
        <f t="shared" si="29"/>
        <v>30.063509910082626</v>
      </c>
      <c r="E124" s="9">
        <f t="shared" si="30"/>
        <v>-9.522055650132175E-05</v>
      </c>
      <c r="F124" s="10">
        <f t="shared" si="31"/>
        <v>30.127019824825474</v>
      </c>
      <c r="G124" s="9">
        <f t="shared" si="32"/>
        <v>-9.522055825633656E-05</v>
      </c>
      <c r="H124" s="10">
        <f t="shared" si="33"/>
        <v>30.190529748888423</v>
      </c>
      <c r="I124" s="9">
        <f t="shared" si="34"/>
        <v>-9.522056118135858E-05</v>
      </c>
      <c r="J124" s="3">
        <f t="shared" si="35"/>
        <v>63.904844619210444</v>
      </c>
      <c r="K124" s="1">
        <f>0</f>
        <v>0</v>
      </c>
      <c r="L124" s="10">
        <f t="shared" si="36"/>
        <v>0.7332827899924185</v>
      </c>
      <c r="N124" s="9">
        <f t="shared" si="23"/>
        <v>-9.514566339316073E-05</v>
      </c>
      <c r="O124" s="9">
        <f t="shared" si="24"/>
        <v>-9.51456645677304E-05</v>
      </c>
      <c r="P124" s="9">
        <f t="shared" si="25"/>
        <v>-9.514566691686758E-05</v>
      </c>
      <c r="Q124" s="9">
        <f t="shared" si="26"/>
        <v>-9.514567044056893E-05</v>
      </c>
      <c r="S124" s="10">
        <f t="shared" si="43"/>
        <v>0.037968661226091396</v>
      </c>
      <c r="T124" s="10">
        <f t="shared" si="43"/>
        <v>0.0379686611639957</v>
      </c>
      <c r="U124" s="10">
        <f t="shared" si="43"/>
        <v>0.03796866097770882</v>
      </c>
      <c r="V124" s="10">
        <f t="shared" si="42"/>
        <v>0.037968660667230904</v>
      </c>
      <c r="W124" s="3">
        <f>0</f>
        <v>0</v>
      </c>
      <c r="Y124" s="3">
        <f t="shared" si="37"/>
        <v>-4838.3181208908645</v>
      </c>
      <c r="Z124" s="3">
        <f t="shared" si="38"/>
        <v>-4838.318150615977</v>
      </c>
      <c r="AA124" s="3">
        <f t="shared" si="39"/>
        <v>-4838.31823979126</v>
      </c>
      <c r="AB124" s="3">
        <f t="shared" si="40"/>
        <v>-4838.318388416596</v>
      </c>
      <c r="AC124" s="3">
        <f t="shared" si="41"/>
        <v>0</v>
      </c>
    </row>
    <row r="125" spans="1:29" ht="12.75">
      <c r="A125" s="10">
        <f t="shared" si="27"/>
        <v>0.7403335860500379</v>
      </c>
      <c r="B125" s="3">
        <f t="shared" si="22"/>
        <v>30</v>
      </c>
      <c r="C125" s="9">
        <f t="shared" si="28"/>
        <v>-9.507090032543227E-05</v>
      </c>
      <c r="D125" s="10">
        <f t="shared" si="29"/>
        <v>30.063510325533166</v>
      </c>
      <c r="E125" s="9">
        <f t="shared" si="30"/>
        <v>-9.507090091499272E-05</v>
      </c>
      <c r="F125" s="10">
        <f t="shared" si="31"/>
        <v>30.127020655725776</v>
      </c>
      <c r="G125" s="9">
        <f t="shared" si="32"/>
        <v>-9.507090268367294E-05</v>
      </c>
      <c r="H125" s="10">
        <f t="shared" si="33"/>
        <v>30.19053099523732</v>
      </c>
      <c r="I125" s="9">
        <f t="shared" si="34"/>
        <v>-9.507090563146976E-05</v>
      </c>
      <c r="J125" s="3">
        <f t="shared" si="35"/>
        <v>-3.4020517681511317</v>
      </c>
      <c r="K125" s="1">
        <f>0</f>
        <v>0</v>
      </c>
      <c r="L125" s="10">
        <f t="shared" si="36"/>
        <v>0.7403335860500379</v>
      </c>
      <c r="N125" s="9">
        <f t="shared" si="23"/>
        <v>-9.499626707841195E-05</v>
      </c>
      <c r="O125" s="9">
        <f t="shared" si="24"/>
        <v>-9.499626826207508E-05</v>
      </c>
      <c r="P125" s="9">
        <f t="shared" si="25"/>
        <v>-9.499627062939922E-05</v>
      </c>
      <c r="Q125" s="9">
        <f t="shared" si="26"/>
        <v>-7.531804867797602E-09</v>
      </c>
      <c r="S125" s="10">
        <f t="shared" si="43"/>
        <v>0.03798455309093268</v>
      </c>
      <c r="T125" s="10">
        <f t="shared" si="43"/>
        <v>0.03798455302830167</v>
      </c>
      <c r="U125" s="10">
        <f t="shared" si="43"/>
        <v>0.03798455284040868</v>
      </c>
      <c r="V125" s="10">
        <f t="shared" si="42"/>
        <v>0.0379845525272541</v>
      </c>
      <c r="W125" s="3">
        <f>0</f>
        <v>0</v>
      </c>
      <c r="Y125" s="3">
        <f t="shared" si="37"/>
        <v>-4830.713866218125</v>
      </c>
      <c r="Z125" s="3">
        <f t="shared" si="38"/>
        <v>-4830.713896174692</v>
      </c>
      <c r="AA125" s="3">
        <f t="shared" si="39"/>
        <v>-4830.713986044338</v>
      </c>
      <c r="AB125" s="3">
        <f t="shared" si="40"/>
        <v>-4830.714135826899</v>
      </c>
      <c r="AC125" s="3">
        <f t="shared" si="41"/>
        <v>0</v>
      </c>
    </row>
    <row r="126" spans="1:29" ht="12.75">
      <c r="A126" s="10">
        <f t="shared" si="27"/>
        <v>0.7473843821076572</v>
      </c>
      <c r="B126" s="3">
        <f t="shared" si="22"/>
        <v>30</v>
      </c>
      <c r="C126" s="9">
        <f t="shared" si="28"/>
        <v>-9.492176283864736E-05</v>
      </c>
      <c r="D126" s="10">
        <f t="shared" si="29"/>
        <v>30.06351074420009</v>
      </c>
      <c r="E126" s="9">
        <f t="shared" si="30"/>
        <v>-9.492176343274609E-05</v>
      </c>
      <c r="F126" s="10">
        <f t="shared" si="31"/>
        <v>30.127021493058884</v>
      </c>
      <c r="G126" s="9">
        <f t="shared" si="32"/>
        <v>-9.492176521504134E-05</v>
      </c>
      <c r="H126" s="10">
        <f t="shared" si="33"/>
        <v>-3.4074097855910033</v>
      </c>
      <c r="I126" s="9">
        <f t="shared" si="34"/>
        <v>-1.512217769318752E-08</v>
      </c>
      <c r="J126" s="3">
        <f t="shared" si="35"/>
        <v>-3.4073798341314228</v>
      </c>
      <c r="K126" s="1">
        <f>0</f>
        <v>0</v>
      </c>
      <c r="L126" s="10">
        <f t="shared" si="36"/>
        <v>0.7473843821076572</v>
      </c>
      <c r="N126" s="9">
        <f t="shared" si="23"/>
        <v>-9.484738797672832E-05</v>
      </c>
      <c r="O126" s="9">
        <f t="shared" si="24"/>
        <v>-9.484738916945131E-05</v>
      </c>
      <c r="P126" s="9">
        <f t="shared" si="25"/>
        <v>-2.277096091992857E-08</v>
      </c>
      <c r="Q126" s="9">
        <f t="shared" si="26"/>
        <v>-7.590322206585233E-09</v>
      </c>
      <c r="S126" s="10">
        <f t="shared" si="43"/>
        <v>0.03800040292344795</v>
      </c>
      <c r="T126" s="10">
        <f t="shared" si="43"/>
        <v>0.038000402860283604</v>
      </c>
      <c r="U126" s="10">
        <f t="shared" si="43"/>
        <v>0.03800040267079065</v>
      </c>
      <c r="V126" s="10">
        <f t="shared" si="42"/>
        <v>83.29173903260128</v>
      </c>
      <c r="W126" s="3">
        <f>0</f>
        <v>0</v>
      </c>
      <c r="Y126" s="3">
        <f t="shared" si="37"/>
        <v>-4823.135937294357</v>
      </c>
      <c r="Z126" s="3">
        <f t="shared" si="38"/>
        <v>-4823.135967481522</v>
      </c>
      <c r="AA126" s="3">
        <f t="shared" si="39"/>
        <v>-4823.136058042969</v>
      </c>
      <c r="AB126" s="3">
        <f t="shared" si="40"/>
        <v>-0.7683835245047493</v>
      </c>
      <c r="AC126" s="3">
        <f t="shared" si="41"/>
        <v>0</v>
      </c>
    </row>
    <row r="127" spans="1:29" ht="12.75">
      <c r="A127" s="10">
        <f t="shared" si="27"/>
        <v>0.7544351781652766</v>
      </c>
      <c r="B127" s="3">
        <f t="shared" si="22"/>
        <v>30</v>
      </c>
      <c r="C127" s="9">
        <f t="shared" si="28"/>
        <v>-9.477314167543357E-05</v>
      </c>
      <c r="D127" s="10">
        <f t="shared" si="29"/>
        <v>30.06351116607154</v>
      </c>
      <c r="E127" s="9">
        <f t="shared" si="30"/>
        <v>-9.47731422740539E-05</v>
      </c>
      <c r="F127" s="10">
        <f t="shared" si="31"/>
        <v>-3.4128690935515036</v>
      </c>
      <c r="G127" s="9">
        <f t="shared" si="32"/>
        <v>-3.047799730916472E-08</v>
      </c>
      <c r="H127" s="10">
        <f t="shared" si="33"/>
        <v>-3.4127792452429353</v>
      </c>
      <c r="I127" s="9">
        <f t="shared" si="34"/>
        <v>-1.5239004375634627E-08</v>
      </c>
      <c r="J127" s="3">
        <f t="shared" si="35"/>
        <v>-3.4127492957994074</v>
      </c>
      <c r="K127" s="1">
        <f>0</f>
        <v>0</v>
      </c>
      <c r="L127" s="10">
        <f t="shared" si="36"/>
        <v>0.7544351781652766</v>
      </c>
      <c r="N127" s="9">
        <f t="shared" si="23"/>
        <v>-9.469902431064267E-05</v>
      </c>
      <c r="O127" s="9">
        <f t="shared" si="24"/>
        <v>-3.824312993794804E-08</v>
      </c>
      <c r="P127" s="9">
        <f t="shared" si="25"/>
        <v>-2.294588944778372E-08</v>
      </c>
      <c r="Q127" s="9">
        <f t="shared" si="26"/>
        <v>-7.648631730013658E-09</v>
      </c>
      <c r="S127" s="10">
        <f t="shared" si="43"/>
        <v>0.038016210561037524</v>
      </c>
      <c r="T127" s="10">
        <f t="shared" si="43"/>
        <v>0.0380162104973419</v>
      </c>
      <c r="U127" s="10">
        <f t="shared" si="43"/>
        <v>41.32661556626796</v>
      </c>
      <c r="V127" s="10">
        <f t="shared" si="42"/>
        <v>82.65320010272298</v>
      </c>
      <c r="W127" s="3">
        <f>0</f>
        <v>0</v>
      </c>
      <c r="Y127" s="3">
        <f t="shared" si="37"/>
        <v>-4815.5842436479015</v>
      </c>
      <c r="Z127" s="3">
        <f t="shared" si="38"/>
        <v>-4815.584274064817</v>
      </c>
      <c r="AA127" s="3">
        <f t="shared" si="39"/>
        <v>-1.5486387918065747</v>
      </c>
      <c r="AB127" s="3">
        <f t="shared" si="40"/>
        <v>-0.7743196865996668</v>
      </c>
      <c r="AC127" s="3">
        <f t="shared" si="41"/>
        <v>0</v>
      </c>
    </row>
    <row r="128" spans="1:29" ht="12.75">
      <c r="A128" s="10">
        <f t="shared" si="27"/>
        <v>0.761485974222896</v>
      </c>
      <c r="B128" s="3">
        <f t="shared" si="22"/>
        <v>30</v>
      </c>
      <c r="C128" s="9">
        <f t="shared" si="28"/>
        <v>-9.462503506137952E-05</v>
      </c>
      <c r="D128" s="10">
        <f t="shared" si="29"/>
        <v>-3.418429532723245</v>
      </c>
      <c r="E128" s="9">
        <f t="shared" si="30"/>
        <v>-4.6066202198591734E-08</v>
      </c>
      <c r="F128" s="10">
        <f t="shared" si="31"/>
        <v>-3.4182797957721953</v>
      </c>
      <c r="G128" s="9">
        <f t="shared" si="32"/>
        <v>-3.07108206791537E-08</v>
      </c>
      <c r="H128" s="10">
        <f t="shared" si="33"/>
        <v>-3.4181899535571088</v>
      </c>
      <c r="I128" s="9">
        <f t="shared" si="34"/>
        <v>-1.5355416103419217E-08</v>
      </c>
      <c r="J128" s="3">
        <f t="shared" si="35"/>
        <v>-3.4181600061446424</v>
      </c>
      <c r="K128" s="1">
        <f>0</f>
        <v>0</v>
      </c>
      <c r="L128" s="10">
        <f t="shared" si="36"/>
        <v>0.761485974222896</v>
      </c>
      <c r="N128" s="9">
        <f t="shared" si="23"/>
        <v>-5.394705779818987E-08</v>
      </c>
      <c r="O128" s="9">
        <f t="shared" si="24"/>
        <v>-3.853364164070384E-08</v>
      </c>
      <c r="P128" s="9">
        <f t="shared" si="25"/>
        <v>-2.3120196555248842E-08</v>
      </c>
      <c r="Q128" s="9">
        <f t="shared" si="26"/>
        <v>-7.706734113547282E-09</v>
      </c>
      <c r="S128" s="10">
        <f t="shared" si="43"/>
        <v>0.03803197584139147</v>
      </c>
      <c r="T128" s="10">
        <f t="shared" si="43"/>
        <v>27.342225273871282</v>
      </c>
      <c r="U128" s="10">
        <f t="shared" si="43"/>
        <v>41.0133122518792</v>
      </c>
      <c r="V128" s="10">
        <f t="shared" si="42"/>
        <v>82.02659371406631</v>
      </c>
      <c r="W128" s="3">
        <f>0</f>
        <v>0</v>
      </c>
      <c r="Y128" s="3">
        <f t="shared" si="37"/>
        <v>-4808.058695117905</v>
      </c>
      <c r="Z128" s="3">
        <f t="shared" si="38"/>
        <v>-2.340701949418855</v>
      </c>
      <c r="AA128" s="3">
        <f t="shared" si="39"/>
        <v>-1.560468942546028</v>
      </c>
      <c r="AB128" s="3">
        <f t="shared" si="40"/>
        <v>-0.780234764143631</v>
      </c>
      <c r="AC128" s="3">
        <f t="shared" si="41"/>
        <v>0</v>
      </c>
    </row>
    <row r="129" spans="1:29" ht="12.75">
      <c r="A129" s="10">
        <f t="shared" si="27"/>
        <v>0.7685367702805154</v>
      </c>
      <c r="B129" s="3">
        <f t="shared" si="22"/>
        <v>30</v>
      </c>
      <c r="C129" s="9">
        <f t="shared" si="28"/>
        <v>9.435367014665352E-05</v>
      </c>
      <c r="D129" s="10">
        <f t="shared" si="29"/>
        <v>-3.4238813267958665</v>
      </c>
      <c r="E129" s="9">
        <f t="shared" si="30"/>
        <v>-4.641419621770997E-08</v>
      </c>
      <c r="F129" s="10">
        <f t="shared" si="31"/>
        <v>-3.4237316000767697</v>
      </c>
      <c r="G129" s="9">
        <f t="shared" si="32"/>
        <v>-3.094281683494469E-08</v>
      </c>
      <c r="H129" s="10">
        <f t="shared" si="33"/>
        <v>-3.4236417640006653</v>
      </c>
      <c r="I129" s="9">
        <f t="shared" si="34"/>
        <v>-1.547141422441248E-08</v>
      </c>
      <c r="J129" s="3">
        <f t="shared" si="35"/>
        <v>-3.4236118186345177</v>
      </c>
      <c r="K129" s="1">
        <f>0</f>
        <v>0</v>
      </c>
      <c r="L129" s="10">
        <f t="shared" si="36"/>
        <v>0.7685367702805154</v>
      </c>
      <c r="N129" s="9">
        <f t="shared" si="23"/>
        <v>9.427960238188478E-05</v>
      </c>
      <c r="O129" s="9">
        <f t="shared" si="24"/>
        <v>-3.882312100583389E-08</v>
      </c>
      <c r="P129" s="9">
        <f t="shared" si="25"/>
        <v>-2.329388426036516E-08</v>
      </c>
      <c r="Q129" s="9">
        <f t="shared" si="26"/>
        <v>-7.764630029606147E-09</v>
      </c>
      <c r="S129" s="10">
        <f t="shared" si="43"/>
        <v>0.03806089271179168</v>
      </c>
      <c r="T129" s="10">
        <f t="shared" si="43"/>
        <v>27.13722482917846</v>
      </c>
      <c r="U129" s="10">
        <f t="shared" si="43"/>
        <v>40.705811779978205</v>
      </c>
      <c r="V129" s="10">
        <f t="shared" si="42"/>
        <v>81.41159300344641</v>
      </c>
      <c r="W129" s="3">
        <f>0</f>
        <v>0</v>
      </c>
      <c r="Y129" s="3">
        <f t="shared" si="37"/>
        <v>4794.270183050756</v>
      </c>
      <c r="Z129" s="3">
        <f t="shared" si="38"/>
        <v>-2.35838411638857</v>
      </c>
      <c r="AA129" s="3">
        <f t="shared" si="39"/>
        <v>-1.5722570611275561</v>
      </c>
      <c r="AB129" s="3">
        <f t="shared" si="40"/>
        <v>-0.7861288256242658</v>
      </c>
      <c r="AC129" s="3">
        <f t="shared" si="41"/>
        <v>0</v>
      </c>
    </row>
    <row r="130" spans="1:29" ht="12.75">
      <c r="A130" s="10">
        <f t="shared" si="27"/>
        <v>0.7755875663381347</v>
      </c>
      <c r="B130" s="3">
        <f t="shared" si="22"/>
        <v>30</v>
      </c>
      <c r="C130" s="9">
        <f t="shared" si="28"/>
        <v>9.420566264690773E-05</v>
      </c>
      <c r="D130" s="10">
        <f t="shared" si="29"/>
        <v>29.936966641097136</v>
      </c>
      <c r="E130" s="9">
        <f t="shared" si="30"/>
        <v>9.420566330579248E-05</v>
      </c>
      <c r="F130" s="10">
        <f t="shared" si="31"/>
        <v>-3.4292243604081762</v>
      </c>
      <c r="G130" s="9">
        <f t="shared" si="32"/>
        <v>-3.117398846263529E-08</v>
      </c>
      <c r="H130" s="10">
        <f t="shared" si="33"/>
        <v>-3.429134530516697</v>
      </c>
      <c r="I130" s="9">
        <f t="shared" si="34"/>
        <v>-1.5587000081212135E-08</v>
      </c>
      <c r="J130" s="3">
        <f t="shared" si="35"/>
        <v>-3.4291045872120995</v>
      </c>
      <c r="K130" s="1">
        <f>0</f>
        <v>0</v>
      </c>
      <c r="L130" s="10">
        <f t="shared" si="36"/>
        <v>0.7755875663381347</v>
      </c>
      <c r="N130" s="9">
        <f t="shared" si="23"/>
        <v>9.413185137873183E-05</v>
      </c>
      <c r="O130" s="9">
        <f t="shared" si="24"/>
        <v>9.41318527013018E-05</v>
      </c>
      <c r="P130" s="9">
        <f t="shared" si="25"/>
        <v>-2.3466954573797105E-08</v>
      </c>
      <c r="Q130" s="9">
        <f t="shared" si="26"/>
        <v>-7.822320148365123E-09</v>
      </c>
      <c r="S130" s="10">
        <f t="shared" si="43"/>
        <v>0.0380766811665261</v>
      </c>
      <c r="T130" s="10">
        <f t="shared" si="43"/>
        <v>0.038076681096214995</v>
      </c>
      <c r="U130" s="10">
        <f t="shared" si="43"/>
        <v>40.4039566363246</v>
      </c>
      <c r="V130" s="10">
        <f t="shared" si="42"/>
        <v>80.80788294495538</v>
      </c>
      <c r="W130" s="3">
        <f>0</f>
        <v>0</v>
      </c>
      <c r="Y130" s="3">
        <f t="shared" si="37"/>
        <v>4786.749670687048</v>
      </c>
      <c r="Z130" s="3">
        <f t="shared" si="38"/>
        <v>4786.7497041661</v>
      </c>
      <c r="AA130" s="3">
        <f t="shared" si="39"/>
        <v>-1.5840032840363387</v>
      </c>
      <c r="AB130" s="3">
        <f t="shared" si="40"/>
        <v>-0.792001939261241</v>
      </c>
      <c r="AC130" s="3">
        <f t="shared" si="41"/>
        <v>0</v>
      </c>
    </row>
    <row r="131" spans="1:29" ht="12.75">
      <c r="A131" s="10">
        <f t="shared" si="27"/>
        <v>0.7826383623957541</v>
      </c>
      <c r="B131" s="3">
        <f t="shared" si="22"/>
        <v>30</v>
      </c>
      <c r="C131" s="9">
        <f t="shared" si="28"/>
        <v>9.405816769698057E-05</v>
      </c>
      <c r="D131" s="10">
        <f t="shared" si="29"/>
        <v>29.93696617329823</v>
      </c>
      <c r="E131" s="9">
        <f t="shared" si="30"/>
        <v>9.405816836066166E-05</v>
      </c>
      <c r="F131" s="10">
        <f t="shared" si="31"/>
        <v>29.87393234158497</v>
      </c>
      <c r="G131" s="9">
        <f t="shared" si="32"/>
        <v>9.405817035170465E-05</v>
      </c>
      <c r="H131" s="10">
        <f t="shared" si="33"/>
        <v>-3.434668107522434</v>
      </c>
      <c r="I131" s="9">
        <f t="shared" si="34"/>
        <v>-1.570217501206352E-08</v>
      </c>
      <c r="J131" s="3">
        <f t="shared" si="35"/>
        <v>-3.4346381662945404</v>
      </c>
      <c r="K131" s="1">
        <f>0</f>
        <v>0</v>
      </c>
      <c r="L131" s="10">
        <f t="shared" si="36"/>
        <v>0.7826383623957541</v>
      </c>
      <c r="N131" s="9">
        <f t="shared" si="23"/>
        <v>9.3984612044222E-05</v>
      </c>
      <c r="O131" s="9">
        <f t="shared" si="24"/>
        <v>9.398461337636783E-05</v>
      </c>
      <c r="P131" s="9">
        <f t="shared" si="25"/>
        <v>9.398461604065795E-05</v>
      </c>
      <c r="Q131" s="9">
        <f t="shared" si="26"/>
        <v>-7.879805137899401E-09</v>
      </c>
      <c r="S131" s="10">
        <f t="shared" si="43"/>
        <v>0.038092426340700015</v>
      </c>
      <c r="T131" s="10">
        <f t="shared" si="43"/>
        <v>0.038092426269826445</v>
      </c>
      <c r="U131" s="10">
        <f t="shared" si="43"/>
        <v>0.03809242605720569</v>
      </c>
      <c r="V131" s="10">
        <f t="shared" si="42"/>
        <v>80.21515981435203</v>
      </c>
      <c r="W131" s="3">
        <f>0</f>
        <v>0</v>
      </c>
      <c r="Y131" s="3">
        <f t="shared" si="37"/>
        <v>4779.255201849882</v>
      </c>
      <c r="Z131" s="3">
        <f t="shared" si="38"/>
        <v>4779.255235572645</v>
      </c>
      <c r="AA131" s="3">
        <f t="shared" si="39"/>
        <v>4779.255336740919</v>
      </c>
      <c r="AB131" s="3">
        <f t="shared" si="40"/>
        <v>-0.797854173053074</v>
      </c>
      <c r="AC131" s="3">
        <f t="shared" si="41"/>
        <v>0</v>
      </c>
    </row>
    <row r="132" spans="1:29" ht="12.75">
      <c r="A132" s="10">
        <f t="shared" si="27"/>
        <v>0.7896891584533735</v>
      </c>
      <c r="B132" s="3">
        <f t="shared" si="22"/>
        <v>30</v>
      </c>
      <c r="C132" s="9">
        <f t="shared" si="28"/>
        <v>9.391118353604421E-05</v>
      </c>
      <c r="D132" s="10">
        <f t="shared" si="29"/>
        <v>29.93696570211231</v>
      </c>
      <c r="E132" s="9">
        <f t="shared" si="30"/>
        <v>9.391118420450482E-05</v>
      </c>
      <c r="F132" s="10">
        <f t="shared" si="31"/>
        <v>29.873931399213653</v>
      </c>
      <c r="G132" s="9">
        <f t="shared" si="32"/>
        <v>9.391118620988536E-05</v>
      </c>
      <c r="H132" s="10">
        <f t="shared" si="33"/>
        <v>29.810897086293366</v>
      </c>
      <c r="I132" s="9">
        <f t="shared" si="34"/>
        <v>9.391118955218321E-05</v>
      </c>
      <c r="J132" s="3">
        <f t="shared" si="35"/>
        <v>-3.440212410771597</v>
      </c>
      <c r="K132" s="1">
        <f>0</f>
        <v>0</v>
      </c>
      <c r="L132" s="10">
        <f t="shared" si="36"/>
        <v>0.7896891584533735</v>
      </c>
      <c r="N132" s="9">
        <f t="shared" si="23"/>
        <v>9.383788262055436E-05</v>
      </c>
      <c r="O132" s="9">
        <f t="shared" si="24"/>
        <v>9.383788396224143E-05</v>
      </c>
      <c r="P132" s="9">
        <f t="shared" si="25"/>
        <v>9.383788664561319E-05</v>
      </c>
      <c r="Q132" s="9">
        <f t="shared" si="26"/>
        <v>9.383789067066576E-05</v>
      </c>
      <c r="S132" s="10">
        <f t="shared" si="43"/>
        <v>0.038108128066540035</v>
      </c>
      <c r="T132" s="10">
        <f t="shared" si="43"/>
        <v>0.03810812799510631</v>
      </c>
      <c r="U132" s="10">
        <f t="shared" si="43"/>
        <v>0.03810812778080524</v>
      </c>
      <c r="V132" s="10">
        <f t="shared" si="42"/>
        <v>0.038108127423637096</v>
      </c>
      <c r="W132" s="3">
        <f>0</f>
        <v>0</v>
      </c>
      <c r="Y132" s="3">
        <f t="shared" si="37"/>
        <v>4771.786687068606</v>
      </c>
      <c r="Z132" s="3">
        <f t="shared" si="38"/>
        <v>4771.786721034224</v>
      </c>
      <c r="AA132" s="3">
        <f t="shared" si="39"/>
        <v>4771.786822931014</v>
      </c>
      <c r="AB132" s="3">
        <f t="shared" si="40"/>
        <v>4771.786992758843</v>
      </c>
      <c r="AC132" s="3">
        <f t="shared" si="41"/>
        <v>0</v>
      </c>
    </row>
    <row r="133" spans="1:29" ht="12.75">
      <c r="A133" s="10">
        <f t="shared" si="27"/>
        <v>0.7967399545109929</v>
      </c>
      <c r="B133" s="3">
        <f t="shared" si="22"/>
        <v>30</v>
      </c>
      <c r="C133" s="9">
        <f t="shared" si="28"/>
        <v>9.376470840931933E-05</v>
      </c>
      <c r="D133" s="10">
        <f t="shared" si="29"/>
        <v>29.936965227551617</v>
      </c>
      <c r="E133" s="9">
        <f t="shared" si="30"/>
        <v>9.376470908254166E-05</v>
      </c>
      <c r="F133" s="10">
        <f t="shared" si="31"/>
        <v>29.873930450093084</v>
      </c>
      <c r="G133" s="9">
        <f t="shared" si="32"/>
        <v>9.376471110220761E-05</v>
      </c>
      <c r="H133" s="10">
        <f t="shared" si="33"/>
        <v>29.810895662614314</v>
      </c>
      <c r="I133" s="9">
        <f t="shared" si="34"/>
        <v>9.37647144683135E-05</v>
      </c>
      <c r="J133" s="3">
        <f t="shared" si="35"/>
        <v>62.94154889621508</v>
      </c>
      <c r="K133" s="1">
        <f>0</f>
        <v>0</v>
      </c>
      <c r="L133" s="10">
        <f t="shared" si="36"/>
        <v>0.7967399545109929</v>
      </c>
      <c r="N133" s="9">
        <f t="shared" si="23"/>
        <v>9.3691661355965E-05</v>
      </c>
      <c r="O133" s="9">
        <f t="shared" si="24"/>
        <v>9.369166270715802E-05</v>
      </c>
      <c r="P133" s="9">
        <f t="shared" si="25"/>
        <v>9.369166540954163E-05</v>
      </c>
      <c r="Q133" s="9">
        <f t="shared" si="26"/>
        <v>7.988757641988861E-09</v>
      </c>
      <c r="S133" s="10">
        <f t="shared" si="43"/>
        <v>0.0381237861765801</v>
      </c>
      <c r="T133" s="10">
        <f t="shared" si="43"/>
        <v>0.03812378610458868</v>
      </c>
      <c r="U133" s="10">
        <f t="shared" si="43"/>
        <v>0.03812378588861457</v>
      </c>
      <c r="V133" s="10">
        <f t="shared" si="42"/>
        <v>0.03812378552865811</v>
      </c>
      <c r="W133" s="3">
        <f>0</f>
        <v>0</v>
      </c>
      <c r="Y133" s="3">
        <f t="shared" si="37"/>
        <v>4764.344037179902</v>
      </c>
      <c r="Z133" s="3">
        <f t="shared" si="38"/>
        <v>4764.3440713874725</v>
      </c>
      <c r="AA133" s="3">
        <f t="shared" si="39"/>
        <v>4764.344174010129</v>
      </c>
      <c r="AB133" s="3">
        <f t="shared" si="40"/>
        <v>4764.344345047684</v>
      </c>
      <c r="AC133" s="3">
        <f t="shared" si="41"/>
        <v>0</v>
      </c>
    </row>
    <row r="134" spans="1:29" ht="12.75">
      <c r="A134" s="10">
        <f t="shared" si="27"/>
        <v>0.8037907505686123</v>
      </c>
      <c r="B134" s="3">
        <f t="shared" si="22"/>
        <v>30</v>
      </c>
      <c r="C134" s="9">
        <f t="shared" si="28"/>
        <v>9.361874056805227E-05</v>
      </c>
      <c r="D134" s="10">
        <f t="shared" si="29"/>
        <v>29.936964749628615</v>
      </c>
      <c r="E134" s="9">
        <f t="shared" si="30"/>
        <v>9.361874124601885E-05</v>
      </c>
      <c r="F134" s="10">
        <f t="shared" si="31"/>
        <v>29.873929494247946</v>
      </c>
      <c r="G134" s="9">
        <f t="shared" si="32"/>
        <v>9.361874327991721E-05</v>
      </c>
      <c r="H134" s="10">
        <f t="shared" si="33"/>
        <v>62.947230129536536</v>
      </c>
      <c r="I134" s="9">
        <f t="shared" si="34"/>
        <v>1.6034400155204856E-08</v>
      </c>
      <c r="J134" s="3">
        <f t="shared" si="35"/>
        <v>62.94720021466587</v>
      </c>
      <c r="K134" s="1">
        <f>0</f>
        <v>0</v>
      </c>
      <c r="L134" s="10">
        <f t="shared" si="36"/>
        <v>0.8037907505686123</v>
      </c>
      <c r="N134" s="9">
        <f t="shared" si="23"/>
        <v>9.354594650470567E-05</v>
      </c>
      <c r="O134" s="9">
        <f t="shared" si="24"/>
        <v>9.354594786536939E-05</v>
      </c>
      <c r="P134" s="9">
        <f t="shared" si="25"/>
        <v>2.4136774014867543E-08</v>
      </c>
      <c r="Q134" s="9">
        <f t="shared" si="26"/>
        <v>8.045593349054918E-09</v>
      </c>
      <c r="S134" s="10">
        <f t="shared" si="43"/>
        <v>0.03813940050367047</v>
      </c>
      <c r="T134" s="10">
        <f t="shared" si="43"/>
        <v>0.03813940043112386</v>
      </c>
      <c r="U134" s="10">
        <f t="shared" si="43"/>
        <v>0.0381394002134842</v>
      </c>
      <c r="V134" s="10">
        <f t="shared" si="42"/>
        <v>78.55313986390333</v>
      </c>
      <c r="W134" s="3">
        <f>0</f>
        <v>0</v>
      </c>
      <c r="Y134" s="3">
        <f t="shared" si="37"/>
        <v>4756.927163326631</v>
      </c>
      <c r="Z134" s="3">
        <f t="shared" si="38"/>
        <v>4756.927197775264</v>
      </c>
      <c r="AA134" s="3">
        <f t="shared" si="39"/>
        <v>4756.9273011210935</v>
      </c>
      <c r="AB134" s="3">
        <f t="shared" si="40"/>
        <v>0.8147350966604614</v>
      </c>
      <c r="AC134" s="3">
        <f t="shared" si="41"/>
        <v>0</v>
      </c>
    </row>
    <row r="135" spans="1:29" ht="12.75">
      <c r="A135" s="10">
        <f t="shared" si="27"/>
        <v>0.8108415466262316</v>
      </c>
      <c r="B135" s="3">
        <f t="shared" si="22"/>
        <v>30</v>
      </c>
      <c r="C135" s="9">
        <f t="shared" si="28"/>
        <v>9.347327826949488E-05</v>
      </c>
      <c r="D135" s="10">
        <f t="shared" si="29"/>
        <v>29.936964268355787</v>
      </c>
      <c r="E135" s="9">
        <f t="shared" si="30"/>
        <v>9.347327895218795E-05</v>
      </c>
      <c r="F135" s="10">
        <f t="shared" si="31"/>
        <v>62.953011390129134</v>
      </c>
      <c r="G135" s="9">
        <f t="shared" si="32"/>
        <v>3.229572600531131E-08</v>
      </c>
      <c r="H135" s="10">
        <f t="shared" si="33"/>
        <v>62.952921651940066</v>
      </c>
      <c r="I135" s="9">
        <f t="shared" si="34"/>
        <v>1.614786905558452E-08</v>
      </c>
      <c r="J135" s="3">
        <f t="shared" si="35"/>
        <v>62.95289173920306</v>
      </c>
      <c r="K135" s="1">
        <f>0</f>
        <v>0</v>
      </c>
      <c r="L135" s="10">
        <f t="shared" si="36"/>
        <v>0.8108415466262316</v>
      </c>
      <c r="N135" s="9">
        <f t="shared" si="23"/>
        <v>9.34007363270228E-05</v>
      </c>
      <c r="O135" s="9">
        <f t="shared" si="24"/>
        <v>4.051110321862613E-08</v>
      </c>
      <c r="P135" s="9">
        <f t="shared" si="25"/>
        <v>2.4306674078698072E-08</v>
      </c>
      <c r="Q135" s="9">
        <f t="shared" si="26"/>
        <v>8.10222671738806E-09</v>
      </c>
      <c r="S135" s="10">
        <f t="shared" si="43"/>
        <v>0.038154970880986516</v>
      </c>
      <c r="T135" s="10">
        <f t="shared" si="43"/>
        <v>0.038154970807887274</v>
      </c>
      <c r="U135" s="10">
        <f t="shared" si="43"/>
        <v>39.00059338559089</v>
      </c>
      <c r="V135" s="10">
        <f t="shared" si="42"/>
        <v>78.00115753291922</v>
      </c>
      <c r="W135" s="3">
        <f>0</f>
        <v>0</v>
      </c>
      <c r="Y135" s="3">
        <f t="shared" si="37"/>
        <v>4749.535976956798</v>
      </c>
      <c r="Z135" s="3">
        <f t="shared" si="38"/>
        <v>4749.536011645591</v>
      </c>
      <c r="AA135" s="3">
        <f t="shared" si="39"/>
        <v>1.6410006731755362</v>
      </c>
      <c r="AB135" s="3">
        <f t="shared" si="40"/>
        <v>0.8205006441473609</v>
      </c>
      <c r="AC135" s="3">
        <f t="shared" si="41"/>
        <v>0</v>
      </c>
    </row>
    <row r="136" spans="1:29" ht="12.75">
      <c r="A136" s="10">
        <f t="shared" si="27"/>
        <v>0.817892342683851</v>
      </c>
      <c r="B136" s="3">
        <f t="shared" si="22"/>
        <v>30</v>
      </c>
      <c r="C136" s="9">
        <f t="shared" si="28"/>
        <v>9.332831977688318E-05</v>
      </c>
      <c r="D136" s="10">
        <f t="shared" si="29"/>
        <v>62.95889252185623</v>
      </c>
      <c r="E136" s="9">
        <f t="shared" si="30"/>
        <v>4.878275305415557E-08</v>
      </c>
      <c r="F136" s="10">
        <f t="shared" si="31"/>
        <v>62.9587429690233</v>
      </c>
      <c r="G136" s="9">
        <f t="shared" si="32"/>
        <v>3.252185568479563E-08</v>
      </c>
      <c r="H136" s="10">
        <f t="shared" si="33"/>
        <v>62.95865323727922</v>
      </c>
      <c r="I136" s="9">
        <f t="shared" si="34"/>
        <v>1.6260933936855035E-08</v>
      </c>
      <c r="J136" s="3">
        <f t="shared" si="35"/>
        <v>62.95862332669042</v>
      </c>
      <c r="K136" s="1">
        <f>0</f>
        <v>0</v>
      </c>
      <c r="L136" s="10">
        <f t="shared" si="36"/>
        <v>0.817892342683851</v>
      </c>
      <c r="N136" s="9">
        <f t="shared" si="23"/>
        <v>5.711052321773699E-08</v>
      </c>
      <c r="O136" s="9">
        <f t="shared" si="24"/>
        <v>4.079326144717078E-08</v>
      </c>
      <c r="P136" s="9">
        <f t="shared" si="25"/>
        <v>2.4475969098967075E-08</v>
      </c>
      <c r="Q136" s="9">
        <f t="shared" si="26"/>
        <v>8.158658404807212E-09</v>
      </c>
      <c r="S136" s="10">
        <f t="shared" si="43"/>
        <v>0.038170497142037824</v>
      </c>
      <c r="T136" s="10">
        <f t="shared" si="43"/>
        <v>25.819626797760332</v>
      </c>
      <c r="U136" s="10">
        <f t="shared" si="43"/>
        <v>38.729416003603255</v>
      </c>
      <c r="V136" s="10">
        <f t="shared" si="42"/>
        <v>77.45880297630707</v>
      </c>
      <c r="W136" s="3">
        <f>0</f>
        <v>0</v>
      </c>
      <c r="Y136" s="3">
        <f t="shared" si="37"/>
        <v>4742.170389822475</v>
      </c>
      <c r="Z136" s="3">
        <f t="shared" si="38"/>
        <v>2.4787345108160723</v>
      </c>
      <c r="AA136" s="3">
        <f t="shared" si="39"/>
        <v>1.6524907061352445</v>
      </c>
      <c r="AB136" s="3">
        <f t="shared" si="40"/>
        <v>0.8262456627373413</v>
      </c>
      <c r="AC136" s="3">
        <f t="shared" si="41"/>
        <v>0</v>
      </c>
    </row>
    <row r="137" spans="1:29" ht="12.75">
      <c r="A137" s="10">
        <f t="shared" si="27"/>
        <v>0.8249431387414704</v>
      </c>
      <c r="B137" s="3">
        <f t="shared" si="22"/>
        <v>30</v>
      </c>
      <c r="C137" s="9">
        <f t="shared" si="28"/>
        <v>-9.305287483597474E-05</v>
      </c>
      <c r="D137" s="10">
        <f t="shared" si="29"/>
        <v>62.96466401015534</v>
      </c>
      <c r="E137" s="9">
        <f t="shared" si="30"/>
        <v>4.9120739245148044E-08</v>
      </c>
      <c r="F137" s="10">
        <f t="shared" si="31"/>
        <v>62.96451446813786</v>
      </c>
      <c r="G137" s="9">
        <f t="shared" si="32"/>
        <v>3.2747179950821545E-08</v>
      </c>
      <c r="H137" s="10">
        <f t="shared" si="33"/>
        <v>62.96442474288283</v>
      </c>
      <c r="I137" s="9">
        <f t="shared" si="34"/>
        <v>1.637359611162279E-08</v>
      </c>
      <c r="J137" s="3">
        <f t="shared" si="35"/>
        <v>62.96439483445709</v>
      </c>
      <c r="K137" s="1">
        <f>0</f>
        <v>0</v>
      </c>
      <c r="L137" s="10">
        <f t="shared" si="36"/>
        <v>0.8249431387414704</v>
      </c>
      <c r="N137" s="9">
        <f t="shared" si="23"/>
        <v>-9.298038510907712E-05</v>
      </c>
      <c r="O137" s="9">
        <f t="shared" si="24"/>
        <v>4.107441454509186E-08</v>
      </c>
      <c r="P137" s="9">
        <f t="shared" si="25"/>
        <v>2.464466104118218E-08</v>
      </c>
      <c r="Q137" s="9">
        <f t="shared" si="26"/>
        <v>8.214889066039553E-09</v>
      </c>
      <c r="S137" s="10">
        <f t="shared" si="43"/>
        <v>0.038200025671611244</v>
      </c>
      <c r="T137" s="10">
        <f t="shared" si="43"/>
        <v>25.641969102694514</v>
      </c>
      <c r="U137" s="10">
        <f t="shared" si="43"/>
        <v>38.46292962988408</v>
      </c>
      <c r="V137" s="10">
        <f t="shared" si="42"/>
        <v>76.92583043083049</v>
      </c>
      <c r="W137" s="3">
        <f>0</f>
        <v>0</v>
      </c>
      <c r="Y137" s="3">
        <f t="shared" si="37"/>
        <v>-4728.174564697529</v>
      </c>
      <c r="Z137" s="3">
        <f t="shared" si="38"/>
        <v>2.4959081630464466</v>
      </c>
      <c r="AA137" s="3">
        <f t="shared" si="39"/>
        <v>1.6639398146696214</v>
      </c>
      <c r="AB137" s="3">
        <f t="shared" si="40"/>
        <v>0.831970219126162</v>
      </c>
      <c r="AC137" s="3">
        <f t="shared" si="41"/>
        <v>0</v>
      </c>
    </row>
    <row r="138" spans="1:29" ht="12.75">
      <c r="A138" s="10">
        <f t="shared" si="27"/>
        <v>0.8319939347990898</v>
      </c>
      <c r="B138" s="3">
        <f t="shared" si="22"/>
        <v>30</v>
      </c>
      <c r="C138" s="9">
        <f t="shared" si="28"/>
        <v>-9.290802068425475E-05</v>
      </c>
      <c r="D138" s="10">
        <f t="shared" si="29"/>
        <v>30.062558696449003</v>
      </c>
      <c r="E138" s="9">
        <f t="shared" si="30"/>
        <v>-9.290802143044608E-05</v>
      </c>
      <c r="F138" s="10">
        <f t="shared" si="31"/>
        <v>62.97032574526501</v>
      </c>
      <c r="G138" s="9">
        <f t="shared" si="32"/>
        <v>3.2971701419369546E-08</v>
      </c>
      <c r="H138" s="10">
        <f t="shared" si="33"/>
        <v>62.97023602654333</v>
      </c>
      <c r="I138" s="9">
        <f t="shared" si="34"/>
        <v>1.6485856887521463E-08</v>
      </c>
      <c r="J138" s="3">
        <f t="shared" si="35"/>
        <v>62.97020612029534</v>
      </c>
      <c r="K138" s="1">
        <f>0</f>
        <v>0</v>
      </c>
      <c r="L138" s="10">
        <f t="shared" si="36"/>
        <v>0.8319939347990898</v>
      </c>
      <c r="N138" s="9">
        <f t="shared" si="23"/>
        <v>-9.283578209046321E-05</v>
      </c>
      <c r="O138" s="9">
        <f t="shared" si="24"/>
        <v>-9.283578358783783E-05</v>
      </c>
      <c r="P138" s="9">
        <f t="shared" si="25"/>
        <v>2.481275186339812E-08</v>
      </c>
      <c r="Q138" s="9">
        <f t="shared" si="26"/>
        <v>8.270919354022652E-09</v>
      </c>
      <c r="S138" s="10">
        <f t="shared" si="43"/>
        <v>0.03821556770163701</v>
      </c>
      <c r="T138" s="10">
        <f t="shared" si="43"/>
        <v>0.03821556762155209</v>
      </c>
      <c r="U138" s="10">
        <f t="shared" si="43"/>
        <v>38.201015531629906</v>
      </c>
      <c r="V138" s="10">
        <f t="shared" si="42"/>
        <v>76.40200243270252</v>
      </c>
      <c r="W138" s="3">
        <f>0</f>
        <v>0</v>
      </c>
      <c r="Y138" s="3">
        <f t="shared" si="37"/>
        <v>-4720.814279301074</v>
      </c>
      <c r="Z138" s="3">
        <f t="shared" si="38"/>
        <v>-4720.814317216323</v>
      </c>
      <c r="AA138" s="3">
        <f t="shared" si="39"/>
        <v>1.6753481317010772</v>
      </c>
      <c r="AB138" s="3">
        <f t="shared" si="40"/>
        <v>0.8376743797569102</v>
      </c>
      <c r="AC138" s="3">
        <f t="shared" si="41"/>
        <v>0</v>
      </c>
    </row>
    <row r="139" spans="1:29" ht="12.75">
      <c r="A139" s="10">
        <f t="shared" si="27"/>
        <v>0.8390447308567092</v>
      </c>
      <c r="B139" s="3">
        <f t="shared" si="22"/>
        <v>30</v>
      </c>
      <c r="C139" s="9">
        <f t="shared" si="28"/>
        <v>-9.27636683646509E-05</v>
      </c>
      <c r="D139" s="10">
        <f t="shared" si="29"/>
        <v>30.0625592260771</v>
      </c>
      <c r="E139" s="9">
        <f t="shared" si="30"/>
        <v>-9.276366911582992E-05</v>
      </c>
      <c r="F139" s="10">
        <f t="shared" si="31"/>
        <v>30.12511845751495</v>
      </c>
      <c r="G139" s="9">
        <f t="shared" si="32"/>
        <v>-9.276367136936656E-05</v>
      </c>
      <c r="H139" s="10">
        <f t="shared" si="33"/>
        <v>62.97608694651484</v>
      </c>
      <c r="I139" s="9">
        <f t="shared" si="34"/>
        <v>1.6597717567913376E-08</v>
      </c>
      <c r="J139" s="3">
        <f t="shared" si="35"/>
        <v>62.97605704245934</v>
      </c>
      <c r="K139" s="1">
        <f>0</f>
        <v>0</v>
      </c>
      <c r="L139" s="10">
        <f t="shared" si="36"/>
        <v>0.8390447308567092</v>
      </c>
      <c r="N139" s="9">
        <f t="shared" si="23"/>
        <v>-9.269168004150718E-05</v>
      </c>
      <c r="O139" s="9">
        <f t="shared" si="24"/>
        <v>-9.269168154883955E-05</v>
      </c>
      <c r="P139" s="9">
        <f t="shared" si="25"/>
        <v>-9.269168456350255E-05</v>
      </c>
      <c r="Q139" s="9">
        <f t="shared" si="26"/>
        <v>8.326749919210857E-09</v>
      </c>
      <c r="S139" s="10">
        <f t="shared" si="43"/>
        <v>0.03823106461672902</v>
      </c>
      <c r="T139" s="10">
        <f t="shared" si="43"/>
        <v>0.03823106453606415</v>
      </c>
      <c r="U139" s="10">
        <f t="shared" si="43"/>
        <v>0.038231064294069535</v>
      </c>
      <c r="V139" s="10">
        <f t="shared" si="42"/>
        <v>75.88708946708195</v>
      </c>
      <c r="W139" s="3">
        <f>0</f>
        <v>0</v>
      </c>
      <c r="Y139" s="3">
        <f t="shared" si="37"/>
        <v>-4713.479492846501</v>
      </c>
      <c r="Z139" s="3">
        <f t="shared" si="38"/>
        <v>-4713.479531015182</v>
      </c>
      <c r="AA139" s="3">
        <f t="shared" si="39"/>
        <v>-4713.479645521205</v>
      </c>
      <c r="AB139" s="3">
        <f t="shared" si="40"/>
        <v>0.8433582108556387</v>
      </c>
      <c r="AC139" s="3">
        <f t="shared" si="41"/>
        <v>0</v>
      </c>
    </row>
    <row r="140" spans="1:29" ht="12.75">
      <c r="A140" s="10">
        <f t="shared" si="27"/>
        <v>0.8460955269143285</v>
      </c>
      <c r="B140" s="3">
        <f t="shared" si="22"/>
        <v>30</v>
      </c>
      <c r="C140" s="9">
        <f t="shared" si="28"/>
        <v>-9.261981615373752E-05</v>
      </c>
      <c r="D140" s="10">
        <f t="shared" si="29"/>
        <v>30.06255975922729</v>
      </c>
      <c r="E140" s="9">
        <f t="shared" si="30"/>
        <v>-9.26198169098866E-05</v>
      </c>
      <c r="F140" s="10">
        <f t="shared" si="31"/>
        <v>30.1251195238147</v>
      </c>
      <c r="G140" s="9">
        <f t="shared" si="32"/>
        <v>-9.261981917833244E-05</v>
      </c>
      <c r="H140" s="10">
        <f t="shared" si="33"/>
        <v>30.18767929912207</v>
      </c>
      <c r="I140" s="9">
        <f t="shared" si="34"/>
        <v>-9.261982295907207E-05</v>
      </c>
      <c r="J140" s="3">
        <f t="shared" si="35"/>
        <v>62.98194745966341</v>
      </c>
      <c r="K140" s="1">
        <f>0</f>
        <v>0</v>
      </c>
      <c r="L140" s="10">
        <f t="shared" si="36"/>
        <v>0.8460955269143285</v>
      </c>
      <c r="N140" s="9">
        <f t="shared" si="23"/>
        <v>-9.25480772417448E-05</v>
      </c>
      <c r="O140" s="9">
        <f t="shared" si="24"/>
        <v>-9.254807875899875E-05</v>
      </c>
      <c r="P140" s="9">
        <f t="shared" si="25"/>
        <v>-9.254808179350408E-05</v>
      </c>
      <c r="Q140" s="9">
        <f t="shared" si="26"/>
        <v>-9.254808634525627E-05</v>
      </c>
      <c r="S140" s="10">
        <f t="shared" si="43"/>
        <v>0.03824651624472343</v>
      </c>
      <c r="T140" s="10">
        <f t="shared" si="43"/>
        <v>0.03824651616348146</v>
      </c>
      <c r="U140" s="10">
        <f t="shared" si="43"/>
        <v>0.03824651591975569</v>
      </c>
      <c r="V140" s="10">
        <f t="shared" si="42"/>
        <v>0.038246515513546464</v>
      </c>
      <c r="W140" s="3">
        <f>0</f>
        <v>0</v>
      </c>
      <c r="Y140" s="3">
        <f t="shared" si="37"/>
        <v>-4706.170117763623</v>
      </c>
      <c r="Z140" s="3">
        <f t="shared" si="38"/>
        <v>-4706.170156184842</v>
      </c>
      <c r="AA140" s="3">
        <f t="shared" si="39"/>
        <v>-4706.170271448427</v>
      </c>
      <c r="AB140" s="3">
        <f t="shared" si="40"/>
        <v>-4706.170463554226</v>
      </c>
      <c r="AC140" s="3">
        <f t="shared" si="41"/>
        <v>0</v>
      </c>
    </row>
    <row r="141" spans="1:29" ht="12.75">
      <c r="A141" s="10">
        <f t="shared" si="27"/>
        <v>0.8531463229719479</v>
      </c>
      <c r="B141" s="3">
        <f t="shared" si="22"/>
        <v>30</v>
      </c>
      <c r="C141" s="9">
        <f t="shared" si="28"/>
        <v>-9.247646233400668E-05</v>
      </c>
      <c r="D141" s="10">
        <f t="shared" si="29"/>
        <v>30.062560295886787</v>
      </c>
      <c r="E141" s="9">
        <f t="shared" si="30"/>
        <v>-9.247646309510727E-05</v>
      </c>
      <c r="F141" s="10">
        <f t="shared" si="31"/>
        <v>30.12512059713278</v>
      </c>
      <c r="G141" s="9">
        <f t="shared" si="32"/>
        <v>-9.247646537840785E-05</v>
      </c>
      <c r="H141" s="10">
        <f t="shared" si="33"/>
        <v>30.187680909097146</v>
      </c>
      <c r="I141" s="9">
        <f t="shared" si="34"/>
        <v>-9.247646918390433E-05</v>
      </c>
      <c r="J141" s="3">
        <f t="shared" si="35"/>
        <v>-2.4873947568031918</v>
      </c>
      <c r="K141" s="1">
        <f>0</f>
        <v>0</v>
      </c>
      <c r="L141" s="10">
        <f t="shared" si="36"/>
        <v>0.8531463229719479</v>
      </c>
      <c r="N141" s="9">
        <f t="shared" si="23"/>
        <v>-9.24049719766184E-05</v>
      </c>
      <c r="O141" s="9">
        <f t="shared" si="24"/>
        <v>-9.240497350375709E-05</v>
      </c>
      <c r="P141" s="9">
        <f t="shared" si="25"/>
        <v>-9.240497655803172E-05</v>
      </c>
      <c r="Q141" s="9">
        <f t="shared" si="26"/>
        <v>-8.43170594455628E-09</v>
      </c>
      <c r="S141" s="10">
        <f t="shared" si="43"/>
        <v>0.0382619224138116</v>
      </c>
      <c r="T141" s="10">
        <f t="shared" si="43"/>
        <v>0.038261922331995546</v>
      </c>
      <c r="U141" s="10">
        <f t="shared" si="43"/>
        <v>0.03826192208654754</v>
      </c>
      <c r="V141" s="10">
        <f t="shared" si="42"/>
        <v>0.038261921677468</v>
      </c>
      <c r="W141" s="3">
        <f>0</f>
        <v>0</v>
      </c>
      <c r="Y141" s="3">
        <f t="shared" si="37"/>
        <v>-4698.886066782949</v>
      </c>
      <c r="Z141" s="3">
        <f t="shared" si="38"/>
        <v>-4698.886105455762</v>
      </c>
      <c r="AA141" s="3">
        <f t="shared" si="39"/>
        <v>-4698.886221474141</v>
      </c>
      <c r="AB141" s="3">
        <f t="shared" si="40"/>
        <v>-4698.886414837879</v>
      </c>
      <c r="AC141" s="3">
        <f t="shared" si="41"/>
        <v>0</v>
      </c>
    </row>
    <row r="142" spans="1:29" ht="12.75">
      <c r="A142" s="10">
        <f t="shared" si="27"/>
        <v>0.8601971190295673</v>
      </c>
      <c r="B142" s="3">
        <f t="shared" si="22"/>
        <v>30</v>
      </c>
      <c r="C142" s="9">
        <f t="shared" si="28"/>
        <v>-9.233360519384581E-05</v>
      </c>
      <c r="D142" s="10">
        <f t="shared" si="29"/>
        <v>30.062560836042547</v>
      </c>
      <c r="E142" s="9">
        <f t="shared" si="30"/>
        <v>-9.233360595987963E-05</v>
      </c>
      <c r="F142" s="10">
        <f t="shared" si="31"/>
        <v>30.125121677443342</v>
      </c>
      <c r="G142" s="9">
        <f t="shared" si="32"/>
        <v>-9.233360825797953E-05</v>
      </c>
      <c r="H142" s="10">
        <f t="shared" si="33"/>
        <v>-2.493389296794044</v>
      </c>
      <c r="I142" s="9">
        <f t="shared" si="34"/>
        <v>-1.691865552410446E-08</v>
      </c>
      <c r="J142" s="3">
        <f t="shared" si="35"/>
        <v>-2.493359420836258</v>
      </c>
      <c r="K142" s="1">
        <f>0</f>
        <v>0</v>
      </c>
      <c r="L142" s="10">
        <f t="shared" si="36"/>
        <v>0.8601971190295673</v>
      </c>
      <c r="N142" s="9">
        <f t="shared" si="23"/>
        <v>-9.226236253745578E-05</v>
      </c>
      <c r="O142" s="9">
        <f t="shared" si="24"/>
        <v>-9.226236407444234E-05</v>
      </c>
      <c r="P142" s="9">
        <f t="shared" si="25"/>
        <v>-2.5460699148138554E-08</v>
      </c>
      <c r="Q142" s="9">
        <f t="shared" si="26"/>
        <v>-8.486901833876562E-09</v>
      </c>
      <c r="S142" s="10">
        <f t="shared" si="43"/>
        <v>0.038277282952549625</v>
      </c>
      <c r="T142" s="10">
        <f t="shared" si="43"/>
        <v>0.038277282870162535</v>
      </c>
      <c r="U142" s="10">
        <f t="shared" si="43"/>
        <v>0.03827728262300144</v>
      </c>
      <c r="V142" s="10">
        <f t="shared" si="42"/>
        <v>74.44755147541613</v>
      </c>
      <c r="W142" s="3">
        <f>0</f>
        <v>0</v>
      </c>
      <c r="Y142" s="3">
        <f t="shared" si="37"/>
        <v>-4691.627252934536</v>
      </c>
      <c r="Z142" s="3">
        <f t="shared" si="38"/>
        <v>-4691.627291858014</v>
      </c>
      <c r="AA142" s="3">
        <f t="shared" si="39"/>
        <v>-4691.627408628373</v>
      </c>
      <c r="AB142" s="3">
        <f t="shared" si="40"/>
        <v>-0.8596656133295925</v>
      </c>
      <c r="AC142" s="3">
        <f t="shared" si="41"/>
        <v>0</v>
      </c>
    </row>
    <row r="143" spans="1:29" ht="12.75">
      <c r="A143" s="10">
        <f t="shared" si="27"/>
        <v>0.8672479150871867</v>
      </c>
      <c r="B143" s="3">
        <f t="shared" si="22"/>
        <v>30</v>
      </c>
      <c r="C143" s="9">
        <f t="shared" si="28"/>
        <v>-9.219124302751802E-05</v>
      </c>
      <c r="D143" s="10">
        <f t="shared" si="29"/>
        <v>30.062561379681547</v>
      </c>
      <c r="E143" s="9">
        <f t="shared" si="30"/>
        <v>-9.21912437984665E-05</v>
      </c>
      <c r="F143" s="10">
        <f t="shared" si="31"/>
        <v>-2.499482625754238</v>
      </c>
      <c r="G143" s="9">
        <f t="shared" si="32"/>
        <v>-3.4057687527352194E-08</v>
      </c>
      <c r="H143" s="10">
        <f t="shared" si="33"/>
        <v>-2.4993930046445505</v>
      </c>
      <c r="I143" s="9">
        <f t="shared" si="34"/>
        <v>-1.7028850137110565E-08</v>
      </c>
      <c r="J143" s="3">
        <f t="shared" si="35"/>
        <v>-2.499363130934021</v>
      </c>
      <c r="K143" s="1">
        <f>0</f>
        <v>0</v>
      </c>
      <c r="L143" s="10">
        <f t="shared" si="36"/>
        <v>0.8672479150871867</v>
      </c>
      <c r="N143" s="9">
        <f t="shared" si="23"/>
        <v>-9.212024722144991E-05</v>
      </c>
      <c r="O143" s="9">
        <f t="shared" si="24"/>
        <v>-4.270947167212262E-08</v>
      </c>
      <c r="P143" s="9">
        <f t="shared" si="25"/>
        <v>-2.5625695790544902E-08</v>
      </c>
      <c r="Q143" s="9">
        <f t="shared" si="26"/>
        <v>-8.541900727964744E-09</v>
      </c>
      <c r="S143" s="10">
        <f t="shared" si="43"/>
        <v>0.03829259768986782</v>
      </c>
      <c r="T143" s="10">
        <f t="shared" si="43"/>
        <v>0.038292597606912816</v>
      </c>
      <c r="U143" s="10">
        <f t="shared" si="43"/>
        <v>36.98291250731676</v>
      </c>
      <c r="V143" s="10">
        <f t="shared" si="42"/>
        <v>73.96579733124128</v>
      </c>
      <c r="W143" s="3">
        <f>0</f>
        <v>0</v>
      </c>
      <c r="Y143" s="3">
        <f t="shared" si="37"/>
        <v>-4684.393589546996</v>
      </c>
      <c r="Z143" s="3">
        <f t="shared" si="38"/>
        <v>-4684.393628720197</v>
      </c>
      <c r="AA143" s="3">
        <f t="shared" si="39"/>
        <v>-1.730528929741218</v>
      </c>
      <c r="AB143" s="3">
        <f t="shared" si="40"/>
        <v>-0.8652647887156358</v>
      </c>
      <c r="AC143" s="3">
        <f t="shared" si="41"/>
        <v>0</v>
      </c>
    </row>
    <row r="144" spans="1:29" ht="12.75">
      <c r="A144" s="10">
        <f t="shared" si="27"/>
        <v>0.8742987111448061</v>
      </c>
      <c r="B144" s="3">
        <f t="shared" si="22"/>
        <v>30</v>
      </c>
      <c r="C144" s="9">
        <f t="shared" si="28"/>
        <v>-9.204937413514108E-05</v>
      </c>
      <c r="D144" s="10">
        <f t="shared" si="29"/>
        <v>-2.505674590649861</v>
      </c>
      <c r="E144" s="9">
        <f t="shared" si="30"/>
        <v>-5.1415902892225924E-08</v>
      </c>
      <c r="F144" s="10">
        <f t="shared" si="31"/>
        <v>-2.5055252335147498</v>
      </c>
      <c r="G144" s="9">
        <f t="shared" si="32"/>
        <v>-3.427728997428381E-08</v>
      </c>
      <c r="H144" s="10">
        <f t="shared" si="33"/>
        <v>-2.505435619189467</v>
      </c>
      <c r="I144" s="9">
        <f t="shared" si="34"/>
        <v>-1.7138651400854524E-08</v>
      </c>
      <c r="J144" s="3">
        <f t="shared" si="35"/>
        <v>-2.505405747740294</v>
      </c>
      <c r="K144" s="1">
        <f>0</f>
        <v>0</v>
      </c>
      <c r="L144" s="10">
        <f t="shared" si="36"/>
        <v>0.8742987111448061</v>
      </c>
      <c r="N144" s="9">
        <f t="shared" si="23"/>
        <v>-6.01768327959251E-08</v>
      </c>
      <c r="O144" s="9">
        <f t="shared" si="24"/>
        <v>-4.2983484167470964E-08</v>
      </c>
      <c r="P144" s="9">
        <f t="shared" si="25"/>
        <v>-2.579010336837568E-08</v>
      </c>
      <c r="Q144" s="9">
        <f t="shared" si="26"/>
        <v>-8.596703267469869E-09</v>
      </c>
      <c r="S144" s="10">
        <f t="shared" si="43"/>
        <v>0.038307866455080324</v>
      </c>
      <c r="T144" s="10">
        <f t="shared" si="43"/>
        <v>24.497332676735777</v>
      </c>
      <c r="U144" s="10">
        <f t="shared" si="43"/>
        <v>36.745976095851404</v>
      </c>
      <c r="V144" s="10">
        <f t="shared" si="42"/>
        <v>73.49192468917357</v>
      </c>
      <c r="W144" s="3">
        <f>0</f>
        <v>0</v>
      </c>
      <c r="Y144" s="3">
        <f t="shared" si="37"/>
        <v>-4677.184990246427</v>
      </c>
      <c r="Z144" s="3">
        <f t="shared" si="38"/>
        <v>-2.612529324908032</v>
      </c>
      <c r="AA144" s="3">
        <f t="shared" si="39"/>
        <v>-1.7416873029323492</v>
      </c>
      <c r="AB144" s="3">
        <f t="shared" si="40"/>
        <v>-0.8708439773578025</v>
      </c>
      <c r="AC144" s="3">
        <f t="shared" si="41"/>
        <v>0</v>
      </c>
    </row>
    <row r="145" spans="1:29" ht="12.75">
      <c r="A145" s="10">
        <f t="shared" si="27"/>
        <v>0.8813495072024254</v>
      </c>
      <c r="B145" s="3">
        <f t="shared" si="22"/>
        <v>30</v>
      </c>
      <c r="C145" s="9">
        <f t="shared" si="28"/>
        <v>9.17700125960886E-05</v>
      </c>
      <c r="D145" s="10">
        <f t="shared" si="29"/>
        <v>-2.511755954779877</v>
      </c>
      <c r="E145" s="9">
        <f t="shared" si="30"/>
        <v>-5.174413014726797E-08</v>
      </c>
      <c r="F145" s="10">
        <f t="shared" si="31"/>
        <v>-2.511606609023665</v>
      </c>
      <c r="G145" s="9">
        <f t="shared" si="32"/>
        <v>-3.449610827884407E-08</v>
      </c>
      <c r="H145" s="10">
        <f t="shared" si="33"/>
        <v>-2.5115170015255184</v>
      </c>
      <c r="I145" s="9">
        <f t="shared" si="34"/>
        <v>-1.7248060593596642E-08</v>
      </c>
      <c r="J145" s="3">
        <f t="shared" si="35"/>
        <v>-2.5114871323520918</v>
      </c>
      <c r="K145" s="1">
        <f>0</f>
        <v>0</v>
      </c>
      <c r="L145" s="10">
        <f t="shared" si="36"/>
        <v>0.8813495072024254</v>
      </c>
      <c r="N145" s="9">
        <f t="shared" si="23"/>
        <v>9.16990715003189E-05</v>
      </c>
      <c r="O145" s="9">
        <f t="shared" si="24"/>
        <v>-4.3256518078212084E-08</v>
      </c>
      <c r="P145" s="9">
        <f t="shared" si="25"/>
        <v>-2.5953923795738373E-08</v>
      </c>
      <c r="Q145" s="9">
        <f t="shared" si="26"/>
        <v>-8.651310090005859E-09</v>
      </c>
      <c r="S145" s="10">
        <f t="shared" si="43"/>
        <v>0.03833795259509725</v>
      </c>
      <c r="T145" s="10">
        <f t="shared" si="43"/>
        <v>24.3419393550691</v>
      </c>
      <c r="U145" s="10">
        <f t="shared" si="43"/>
        <v>36.51288626079782</v>
      </c>
      <c r="V145" s="10">
        <f t="shared" si="42"/>
        <v>73.02574519556188</v>
      </c>
      <c r="W145" s="3">
        <f>0</f>
        <v>0</v>
      </c>
      <c r="Y145" s="3">
        <f t="shared" si="37"/>
        <v>4662.9901561197985</v>
      </c>
      <c r="Z145" s="3">
        <f t="shared" si="38"/>
        <v>-2.6292071090330884</v>
      </c>
      <c r="AA145" s="3">
        <f t="shared" si="39"/>
        <v>-1.7528058325181977</v>
      </c>
      <c r="AB145" s="3">
        <f t="shared" si="40"/>
        <v>-0.8764032442066692</v>
      </c>
      <c r="AC145" s="3">
        <f t="shared" si="41"/>
        <v>0</v>
      </c>
    </row>
    <row r="146" spans="1:29" ht="12.75">
      <c r="A146" s="10">
        <f t="shared" si="27"/>
        <v>0.8884003032600448</v>
      </c>
      <c r="B146" s="3">
        <f t="shared" si="22"/>
        <v>30</v>
      </c>
      <c r="C146" s="9">
        <f t="shared" si="28"/>
        <v>9.1628253029739E-05</v>
      </c>
      <c r="D146" s="10">
        <f t="shared" si="29"/>
        <v>29.93791483778987</v>
      </c>
      <c r="E146" s="9">
        <f t="shared" si="30"/>
        <v>9.16282538672793E-05</v>
      </c>
      <c r="F146" s="10">
        <f t="shared" si="31"/>
        <v>-2.517726613828983</v>
      </c>
      <c r="G146" s="9">
        <f t="shared" si="32"/>
        <v>-3.4714144988484665E-08</v>
      </c>
      <c r="H146" s="10">
        <f t="shared" si="33"/>
        <v>-2.5176370132009303</v>
      </c>
      <c r="I146" s="9">
        <f t="shared" si="34"/>
        <v>-1.73570789888018E-08</v>
      </c>
      <c r="J146" s="3">
        <f t="shared" si="35"/>
        <v>-2.5176071463174847</v>
      </c>
      <c r="K146" s="1">
        <f>0</f>
        <v>0</v>
      </c>
      <c r="L146" s="10">
        <f t="shared" si="36"/>
        <v>0.8884003032600448</v>
      </c>
      <c r="N146" s="9">
        <f t="shared" si="23"/>
        <v>9.155755780920164E-05</v>
      </c>
      <c r="O146" s="9">
        <f t="shared" si="24"/>
        <v>9.155755948944942E-05</v>
      </c>
      <c r="P146" s="9">
        <f t="shared" si="25"/>
        <v>-2.6117158979469062E-08</v>
      </c>
      <c r="Q146" s="9">
        <f t="shared" si="26"/>
        <v>-8.705721831425315E-09</v>
      </c>
      <c r="S146" s="10">
        <f t="shared" si="43"/>
        <v>0.03835322892420194</v>
      </c>
      <c r="T146" s="10">
        <f t="shared" si="43"/>
        <v>0.03835322883392891</v>
      </c>
      <c r="U146" s="10">
        <f t="shared" si="43"/>
        <v>36.283551804125295</v>
      </c>
      <c r="V146" s="10">
        <f t="shared" si="42"/>
        <v>72.56707645556143</v>
      </c>
      <c r="W146" s="3">
        <f>0</f>
        <v>0</v>
      </c>
      <c r="Y146" s="3">
        <f t="shared" si="37"/>
        <v>4655.787111860303</v>
      </c>
      <c r="Z146" s="3">
        <f t="shared" si="38"/>
        <v>4655.7871544171485</v>
      </c>
      <c r="AA146" s="3">
        <f t="shared" si="39"/>
        <v>-1.76388464793911</v>
      </c>
      <c r="AB146" s="3">
        <f t="shared" si="40"/>
        <v>-0.8819426539691486</v>
      </c>
      <c r="AC146" s="3">
        <f t="shared" si="41"/>
        <v>0</v>
      </c>
    </row>
    <row r="147" spans="1:29" ht="12.75">
      <c r="A147" s="10">
        <f t="shared" si="27"/>
        <v>0.8954510993176642</v>
      </c>
      <c r="B147" s="3">
        <f t="shared" si="22"/>
        <v>30</v>
      </c>
      <c r="C147" s="9">
        <f t="shared" si="28"/>
        <v>9.148698478884662E-05</v>
      </c>
      <c r="D147" s="10">
        <f t="shared" si="29"/>
        <v>29.93791424347873</v>
      </c>
      <c r="E147" s="9">
        <f t="shared" si="30"/>
        <v>9.148698563154963E-05</v>
      </c>
      <c r="F147" s="10">
        <f t="shared" si="31"/>
        <v>29.875828481249137</v>
      </c>
      <c r="G147" s="9">
        <f t="shared" si="32"/>
        <v>9.148698815965814E-05</v>
      </c>
      <c r="H147" s="10">
        <f t="shared" si="33"/>
        <v>-2.523795516213479</v>
      </c>
      <c r="I147" s="9">
        <f t="shared" si="34"/>
        <v>-1.7465707855697474E-08</v>
      </c>
      <c r="J147" s="3">
        <f t="shared" si="35"/>
        <v>-2.5237656516343496</v>
      </c>
      <c r="K147" s="1">
        <f>0</f>
        <v>0</v>
      </c>
      <c r="L147" s="10">
        <f t="shared" si="36"/>
        <v>0.8954510993176642</v>
      </c>
      <c r="N147" s="9">
        <f t="shared" si="23"/>
        <v>9.141653459941952E-05</v>
      </c>
      <c r="O147" s="9">
        <f t="shared" si="24"/>
        <v>9.141653628997436E-05</v>
      </c>
      <c r="P147" s="9">
        <f t="shared" si="25"/>
        <v>9.141653967108189E-05</v>
      </c>
      <c r="Q147" s="9">
        <f t="shared" si="26"/>
        <v>-8.759939125102636E-09</v>
      </c>
      <c r="S147" s="10">
        <f t="shared" si="43"/>
        <v>0.038368458202085357</v>
      </c>
      <c r="T147" s="10">
        <f t="shared" si="43"/>
        <v>0.03836845811122167</v>
      </c>
      <c r="U147" s="10">
        <f t="shared" si="43"/>
        <v>0.038368457838630646</v>
      </c>
      <c r="V147" s="10">
        <f t="shared" si="42"/>
        <v>72.11574179713092</v>
      </c>
      <c r="W147" s="3">
        <f>0</f>
        <v>0</v>
      </c>
      <c r="Y147" s="3">
        <f t="shared" si="37"/>
        <v>4648.609032681511</v>
      </c>
      <c r="Z147" s="3">
        <f t="shared" si="38"/>
        <v>4648.609075500682</v>
      </c>
      <c r="AA147" s="3">
        <f t="shared" si="39"/>
        <v>4648.609203958167</v>
      </c>
      <c r="AB147" s="3">
        <f t="shared" si="40"/>
        <v>-0.8874622711368437</v>
      </c>
      <c r="AC147" s="3">
        <f t="shared" si="41"/>
        <v>0</v>
      </c>
    </row>
    <row r="148" spans="1:29" ht="12.75">
      <c r="A148" s="10">
        <f t="shared" si="27"/>
        <v>0.9025018953752836</v>
      </c>
      <c r="B148" s="3">
        <f t="shared" si="22"/>
        <v>30</v>
      </c>
      <c r="C148" s="9">
        <f t="shared" si="28"/>
        <v>9.134620618662637E-05</v>
      </c>
      <c r="D148" s="10">
        <f t="shared" si="29"/>
        <v>29.937913645521952</v>
      </c>
      <c r="E148" s="9">
        <f t="shared" si="30"/>
        <v>9.13462070344737E-05</v>
      </c>
      <c r="F148" s="10">
        <f t="shared" si="31"/>
        <v>29.875827285336314</v>
      </c>
      <c r="G148" s="9">
        <f t="shared" si="32"/>
        <v>9.134620957801425E-05</v>
      </c>
      <c r="H148" s="10">
        <f t="shared" si="33"/>
        <v>29.813740913735792</v>
      </c>
      <c r="I148" s="9">
        <f t="shared" si="34"/>
        <v>9.134621381724448E-05</v>
      </c>
      <c r="J148" s="3">
        <f t="shared" si="35"/>
        <v>-2.5299625107486188</v>
      </c>
      <c r="K148" s="1">
        <f>0</f>
        <v>0</v>
      </c>
      <c r="L148" s="10">
        <f t="shared" si="36"/>
        <v>0.9025018953752836</v>
      </c>
      <c r="N148" s="9">
        <f t="shared" si="23"/>
        <v>9.127600018708476E-05</v>
      </c>
      <c r="O148" s="9">
        <f t="shared" si="24"/>
        <v>9.127600188790895E-05</v>
      </c>
      <c r="P148" s="9">
        <f t="shared" si="25"/>
        <v>9.127600528955441E-05</v>
      </c>
      <c r="Q148" s="9">
        <f t="shared" si="26"/>
        <v>9.127601039201608E-05</v>
      </c>
      <c r="S148" s="10">
        <f t="shared" si="43"/>
        <v>0.03838364025218498</v>
      </c>
      <c r="T148" s="10">
        <f t="shared" si="43"/>
        <v>0.0383836401607341</v>
      </c>
      <c r="U148" s="10">
        <f t="shared" si="43"/>
        <v>0.0383836398863816</v>
      </c>
      <c r="V148" s="10">
        <f t="shared" si="42"/>
        <v>0.038383639429127904</v>
      </c>
      <c r="W148" s="3">
        <f>0</f>
        <v>0</v>
      </c>
      <c r="Y148" s="3">
        <f t="shared" si="37"/>
        <v>4641.455832875005</v>
      </c>
      <c r="Z148" s="3">
        <f t="shared" si="38"/>
        <v>4641.455875955568</v>
      </c>
      <c r="AA148" s="3">
        <f t="shared" si="39"/>
        <v>4641.456005197182</v>
      </c>
      <c r="AB148" s="3">
        <f t="shared" si="40"/>
        <v>4641.456220599668</v>
      </c>
      <c r="AC148" s="3">
        <f t="shared" si="41"/>
        <v>0</v>
      </c>
    </row>
    <row r="149" spans="1:29" ht="12.75">
      <c r="A149" s="10">
        <f t="shared" si="27"/>
        <v>0.909552691432903</v>
      </c>
      <c r="B149" s="3">
        <f aca="true" t="shared" si="44" ref="B149:B180">$B$5</f>
        <v>30</v>
      </c>
      <c r="C149" s="9">
        <f t="shared" si="28"/>
        <v>9.120591554208284E-05</v>
      </c>
      <c r="D149" s="10">
        <f t="shared" si="29"/>
        <v>29.937913043932845</v>
      </c>
      <c r="E149" s="9">
        <f t="shared" si="30"/>
        <v>9.120591639505526E-05</v>
      </c>
      <c r="F149" s="10">
        <f t="shared" si="31"/>
        <v>29.875826082159136</v>
      </c>
      <c r="G149" s="9">
        <f t="shared" si="32"/>
        <v>9.120591895397104E-05</v>
      </c>
      <c r="H149" s="10">
        <f t="shared" si="33"/>
        <v>29.813739108972335</v>
      </c>
      <c r="I149" s="9">
        <f t="shared" si="34"/>
        <v>9.120592321882576E-05</v>
      </c>
      <c r="J149" s="3">
        <f t="shared" si="35"/>
        <v>62.03950182388548</v>
      </c>
      <c r="K149" s="1">
        <f>0</f>
        <v>0</v>
      </c>
      <c r="L149" s="10">
        <f t="shared" si="36"/>
        <v>0.909552691432903</v>
      </c>
      <c r="N149" s="9">
        <f aca="true" t="shared" si="45" ref="N149:N180">((B149-D149)-$B$18*(C149+E149))/((2*$B$17))</f>
        <v>9.113595289408844E-05</v>
      </c>
      <c r="O149" s="9">
        <f aca="true" t="shared" si="46" ref="O149:O180">((D149-F149)-($B$18)*(E149+G149))/(2*$B$17)</f>
        <v>9.113595460514362E-05</v>
      </c>
      <c r="P149" s="9">
        <f aca="true" t="shared" si="47" ref="P149:P180">((F149-H149)-$B$18*(G149+I149))/(2*$B$17)</f>
        <v>9.113595802725094E-05</v>
      </c>
      <c r="Q149" s="9">
        <f aca="true" t="shared" si="48" ref="Q149:Q180">((H149-J149)-$B$18*(I149+K149))/(2*$B$17)</f>
        <v>8.860948701811146E-09</v>
      </c>
      <c r="S149" s="10">
        <f t="shared" si="43"/>
        <v>0.03839877489834703</v>
      </c>
      <c r="T149" s="10">
        <f t="shared" si="43"/>
        <v>0.03839877480631257</v>
      </c>
      <c r="U149" s="10">
        <f t="shared" si="43"/>
        <v>0.038398774530209415</v>
      </c>
      <c r="V149" s="10">
        <f t="shared" si="42"/>
        <v>0.03839877407003799</v>
      </c>
      <c r="W149" s="3">
        <f>0</f>
        <v>0</v>
      </c>
      <c r="Y149" s="3">
        <f t="shared" si="37"/>
        <v>4634.3274270265565</v>
      </c>
      <c r="Z149" s="3">
        <f t="shared" si="38"/>
        <v>4634.327470367534</v>
      </c>
      <c r="AA149" s="3">
        <f t="shared" si="39"/>
        <v>4634.327600390389</v>
      </c>
      <c r="AB149" s="3">
        <f t="shared" si="40"/>
        <v>4634.327817094899</v>
      </c>
      <c r="AC149" s="3">
        <f t="shared" si="41"/>
        <v>0</v>
      </c>
    </row>
    <row r="150" spans="1:29" ht="12.75">
      <c r="A150" s="10">
        <f aca="true" t="shared" si="49" ref="A150:A180">A149+$B$11</f>
        <v>0.9166034874905223</v>
      </c>
      <c r="B150" s="3">
        <f t="shared" si="44"/>
        <v>30</v>
      </c>
      <c r="C150" s="9">
        <f aca="true" t="shared" si="50" ref="C150:C180">((B150-D149)-$B$18*E149-($B$17+$B$18)*(N149))/$B$17</f>
        <v>9.106611117998853E-05</v>
      </c>
      <c r="D150" s="10">
        <f aca="true" t="shared" si="51" ref="D150:D180">(B149-$B$18*C149-($B$17+$B$18)*(N149)-$B$17*E150)</f>
        <v>29.937912438724993</v>
      </c>
      <c r="E150" s="9">
        <f aca="true" t="shared" si="52" ref="E150:E180">((B149-F149)-$B$18*(C149+G149)-($B$17+$B$18)*(N149+O149))/(2*$B$17)</f>
        <v>9.106611203806687E-05</v>
      </c>
      <c r="F150" s="10">
        <f aca="true" t="shared" si="53" ref="F150:F180">(D149-$B$18*E149-($B$17+$B$18)*(O149)-$B$17*G150)</f>
        <v>29.87582487174449</v>
      </c>
      <c r="G150" s="9">
        <f aca="true" t="shared" si="54" ref="G150:G180">((D149-H149)-$B$18*(E149+I149)-($B$17+$B$18)*(O149+P149))/(2*$B$17)</f>
        <v>9.106611461230033E-05</v>
      </c>
      <c r="H150" s="10">
        <f aca="true" t="shared" si="55" ref="H150:H180">(F149-$B$18*G149-($B$17+$B$18)*(P149)-$B$17*I150)</f>
        <v>62.04579997283539</v>
      </c>
      <c r="I150" s="9">
        <f aca="true" t="shared" si="56" ref="I150:I180">((F149-J149)-$B$18*(G149+K149)-($B$17+$B$18)*(P149+Q149))/(2*$B$17)</f>
        <v>1.7775540728439972E-08</v>
      </c>
      <c r="J150" s="3">
        <f aca="true" t="shared" si="57" ref="J150:J180">H149-$B$18*I149-($B$17+$B$18)*Q149</f>
        <v>62.04577013807576</v>
      </c>
      <c r="K150" s="1">
        <f>0</f>
        <v>0</v>
      </c>
      <c r="L150" s="10">
        <f aca="true" t="shared" si="58" ref="L150:L180">L149+$B$11</f>
        <v>0.9166034874905223</v>
      </c>
      <c r="N150" s="9">
        <f t="shared" si="45"/>
        <v>9.099639104807961E-05</v>
      </c>
      <c r="O150" s="9">
        <f t="shared" si="46"/>
        <v>9.09963927693274E-05</v>
      </c>
      <c r="P150" s="9">
        <f t="shared" si="47"/>
        <v>2.674363032876438E-08</v>
      </c>
      <c r="Q150" s="9">
        <f t="shared" si="48"/>
        <v>8.914545664061307E-09</v>
      </c>
      <c r="S150" s="10">
        <f t="shared" si="43"/>
        <v>0.03841386196483688</v>
      </c>
      <c r="T150" s="10">
        <f t="shared" si="43"/>
        <v>0.03841386187222255</v>
      </c>
      <c r="U150" s="10">
        <f t="shared" si="43"/>
        <v>0.03841386159437969</v>
      </c>
      <c r="V150" s="10">
        <f t="shared" si="42"/>
        <v>70.85874332983745</v>
      </c>
      <c r="W150" s="3">
        <f>0</f>
        <v>0</v>
      </c>
      <c r="Y150" s="3">
        <f aca="true" t="shared" si="59" ref="Y150:Y180">4*C150/(3.1415927*$B$6*0.000001139)</f>
        <v>4627.223730015011</v>
      </c>
      <c r="Z150" s="3">
        <f aca="true" t="shared" si="60" ref="Z150:Z180">4*E150/(3.1415927*$B$6*0.000001139)</f>
        <v>4627.2237736154275</v>
      </c>
      <c r="AA150" s="3">
        <f aca="true" t="shared" si="61" ref="AA150:AA180">4*G150/(3.1415927*$B$6*0.000001139)</f>
        <v>4627.223904416601</v>
      </c>
      <c r="AB150" s="3">
        <f aca="true" t="shared" si="62" ref="AB150:AB180">4*I150/(3.1415927*$B$6*0.000001139)</f>
        <v>0.903205405465477</v>
      </c>
      <c r="AC150" s="3">
        <f aca="true" t="shared" si="63" ref="AC150:AC180">4*K150/(3.1415927*$B$6*0.000001139)</f>
        <v>0</v>
      </c>
    </row>
    <row r="151" spans="1:29" ht="12.75">
      <c r="A151" s="10">
        <f t="shared" si="49"/>
        <v>0.9236542835481417</v>
      </c>
      <c r="B151" s="3">
        <f t="shared" si="44"/>
        <v>30</v>
      </c>
      <c r="C151" s="9">
        <f t="shared" si="50"/>
        <v>9.092679143086411E-05</v>
      </c>
      <c r="D151" s="10">
        <f t="shared" si="51"/>
        <v>29.937911829911947</v>
      </c>
      <c r="E151" s="9">
        <f t="shared" si="52"/>
        <v>9.092679229402922E-05</v>
      </c>
      <c r="F151" s="10">
        <f t="shared" si="53"/>
        <v>62.052195696824604</v>
      </c>
      <c r="G151" s="9">
        <f t="shared" si="54"/>
        <v>3.5765072045048196E-08</v>
      </c>
      <c r="H151" s="10">
        <f t="shared" si="55"/>
        <v>62.05210619963821</v>
      </c>
      <c r="I151" s="9">
        <f t="shared" si="56"/>
        <v>1.7882542705293334E-08</v>
      </c>
      <c r="J151" s="3">
        <f t="shared" si="57"/>
        <v>62.05207636723546</v>
      </c>
      <c r="K151" s="1">
        <f>0</f>
        <v>0</v>
      </c>
      <c r="L151" s="10">
        <f t="shared" si="58"/>
        <v>0.9236542835481417</v>
      </c>
      <c r="N151" s="9">
        <f t="shared" si="45"/>
        <v>9.085731298244553E-05</v>
      </c>
      <c r="O151" s="9">
        <f t="shared" si="46"/>
        <v>4.483972071154545E-08</v>
      </c>
      <c r="P151" s="9">
        <f t="shared" si="47"/>
        <v>2.6903845831585003E-08</v>
      </c>
      <c r="Q151" s="9">
        <f t="shared" si="48"/>
        <v>8.96795084456078E-09</v>
      </c>
      <c r="S151" s="10">
        <f t="shared" si="43"/>
        <v>0.03842890127634911</v>
      </c>
      <c r="T151" s="10">
        <f t="shared" si="43"/>
        <v>0.03842890118315862</v>
      </c>
      <c r="U151" s="10">
        <f t="shared" si="43"/>
        <v>35.21738964873663</v>
      </c>
      <c r="V151" s="10">
        <f t="shared" si="42"/>
        <v>70.43475297574797</v>
      </c>
      <c r="W151" s="3">
        <f>0</f>
        <v>0</v>
      </c>
      <c r="Y151" s="3">
        <f t="shared" si="59"/>
        <v>4620.1446570112885</v>
      </c>
      <c r="Z151" s="3">
        <f t="shared" si="60"/>
        <v>4620.1447008701725</v>
      </c>
      <c r="AA151" s="3">
        <f t="shared" si="61"/>
        <v>1.8172840360499551</v>
      </c>
      <c r="AB151" s="3">
        <f t="shared" si="62"/>
        <v>0.9086423575878291</v>
      </c>
      <c r="AC151" s="3">
        <f t="shared" si="63"/>
        <v>0</v>
      </c>
    </row>
    <row r="152" spans="1:29" ht="12.75">
      <c r="A152" s="10">
        <f t="shared" si="49"/>
        <v>0.9307050796057611</v>
      </c>
      <c r="B152" s="3">
        <f t="shared" si="44"/>
        <v>30</v>
      </c>
      <c r="C152" s="9">
        <f t="shared" si="50"/>
        <v>9.078795463095856E-05</v>
      </c>
      <c r="D152" s="10">
        <f t="shared" si="51"/>
        <v>62.05868884585362</v>
      </c>
      <c r="E152" s="9">
        <f t="shared" si="52"/>
        <v>5.39674314540032E-08</v>
      </c>
      <c r="F152" s="10">
        <f t="shared" si="53"/>
        <v>62.058539695803084</v>
      </c>
      <c r="G152" s="9">
        <f t="shared" si="54"/>
        <v>3.5978310042455574E-08</v>
      </c>
      <c r="H152" s="10">
        <f t="shared" si="55"/>
        <v>62.05845020572864</v>
      </c>
      <c r="I152" s="9">
        <f t="shared" si="56"/>
        <v>1.7989161743004462E-08</v>
      </c>
      <c r="J152" s="3">
        <f t="shared" si="57"/>
        <v>62.05842037569645</v>
      </c>
      <c r="K152" s="1">
        <f>0</f>
        <v>0</v>
      </c>
      <c r="L152" s="10">
        <f t="shared" si="58"/>
        <v>0.9307050796057611</v>
      </c>
      <c r="N152" s="9">
        <f t="shared" si="45"/>
        <v>6.314805968905391E-08</v>
      </c>
      <c r="O152" s="9">
        <f t="shared" si="46"/>
        <v>4.5105790628485774E-08</v>
      </c>
      <c r="P152" s="9">
        <f t="shared" si="47"/>
        <v>2.7063487859966785E-08</v>
      </c>
      <c r="Q152" s="9">
        <f t="shared" si="48"/>
        <v>9.02116486712515E-09</v>
      </c>
      <c r="S152" s="10">
        <f t="shared" si="43"/>
        <v>0.03844389265801781</v>
      </c>
      <c r="T152" s="10">
        <f t="shared" si="43"/>
        <v>23.33912220927403</v>
      </c>
      <c r="U152" s="10">
        <f t="shared" si="43"/>
        <v>35.00866151131855</v>
      </c>
      <c r="V152" s="10">
        <f t="shared" si="42"/>
        <v>70.01729686017238</v>
      </c>
      <c r="W152" s="3">
        <f>0</f>
        <v>0</v>
      </c>
      <c r="Y152" s="3">
        <f t="shared" si="59"/>
        <v>4613.090123477375</v>
      </c>
      <c r="Z152" s="3">
        <f t="shared" si="60"/>
        <v>2.7421768233669463</v>
      </c>
      <c r="AA152" s="3">
        <f t="shared" si="61"/>
        <v>1.828119020754574</v>
      </c>
      <c r="AB152" s="3">
        <f t="shared" si="62"/>
        <v>0.9140598519221728</v>
      </c>
      <c r="AC152" s="3">
        <f t="shared" si="63"/>
        <v>0</v>
      </c>
    </row>
    <row r="153" spans="1:29" ht="12.75">
      <c r="A153" s="10">
        <f t="shared" si="49"/>
        <v>0.9377558756633805</v>
      </c>
      <c r="B153" s="3">
        <f t="shared" si="44"/>
        <v>30</v>
      </c>
      <c r="C153" s="9">
        <f t="shared" si="50"/>
        <v>-9.05048361999822E-05</v>
      </c>
      <c r="D153" s="10">
        <f t="shared" si="51"/>
        <v>62.06507047692852</v>
      </c>
      <c r="E153" s="9">
        <f t="shared" si="52"/>
        <v>5.428614317078167E-08</v>
      </c>
      <c r="F153" s="10">
        <f t="shared" si="53"/>
        <v>62.064921338800644</v>
      </c>
      <c r="G153" s="9">
        <f t="shared" si="54"/>
        <v>3.619078465071714E-08</v>
      </c>
      <c r="H153" s="10">
        <f t="shared" si="55"/>
        <v>62.06483185587963</v>
      </c>
      <c r="I153" s="9">
        <f t="shared" si="56"/>
        <v>1.809539908641358E-08</v>
      </c>
      <c r="J153" s="3">
        <f t="shared" si="57"/>
        <v>62.06480202823191</v>
      </c>
      <c r="K153" s="1">
        <f>0</f>
        <v>0</v>
      </c>
      <c r="L153" s="10">
        <f t="shared" si="58"/>
        <v>0.9377558756633805</v>
      </c>
      <c r="N153" s="9">
        <f t="shared" si="45"/>
        <v>-9.043541483912873E-05</v>
      </c>
      <c r="O153" s="9">
        <f t="shared" si="46"/>
        <v>4.537090786068216E-08</v>
      </c>
      <c r="P153" s="9">
        <f t="shared" si="47"/>
        <v>2.7222558277703375E-08</v>
      </c>
      <c r="Q153" s="9">
        <f t="shared" si="48"/>
        <v>9.074188352787543E-09</v>
      </c>
      <c r="S153" s="10">
        <f t="shared" si="43"/>
        <v>0.03847447504296289</v>
      </c>
      <c r="T153" s="10">
        <f t="shared" si="43"/>
        <v>23.202099181426583</v>
      </c>
      <c r="U153" s="10">
        <f t="shared" si="43"/>
        <v>34.80312709939106</v>
      </c>
      <c r="V153" s="10">
        <f t="shared" si="42"/>
        <v>69.60622819152408</v>
      </c>
      <c r="W153" s="3">
        <f>0</f>
        <v>0</v>
      </c>
      <c r="Y153" s="3">
        <f t="shared" si="59"/>
        <v>-4598.704395293274</v>
      </c>
      <c r="Z153" s="3">
        <f t="shared" si="60"/>
        <v>2.758371106836418</v>
      </c>
      <c r="AA153" s="3">
        <f t="shared" si="61"/>
        <v>1.8389152163605373</v>
      </c>
      <c r="AB153" s="3">
        <f t="shared" si="62"/>
        <v>0.9194579517209532</v>
      </c>
      <c r="AC153" s="3">
        <f t="shared" si="63"/>
        <v>0</v>
      </c>
    </row>
    <row r="154" spans="1:29" ht="12.75">
      <c r="A154" s="10">
        <f t="shared" si="49"/>
        <v>0.9448066717209999</v>
      </c>
      <c r="B154" s="3">
        <f t="shared" si="44"/>
        <v>30</v>
      </c>
      <c r="C154" s="9">
        <f t="shared" si="50"/>
        <v>-9.036611347652815E-05</v>
      </c>
      <c r="D154" s="10">
        <f t="shared" si="51"/>
        <v>30.061612815007486</v>
      </c>
      <c r="E154" s="9">
        <f t="shared" si="52"/>
        <v>-9.036611440924179E-05</v>
      </c>
      <c r="F154" s="10">
        <f t="shared" si="53"/>
        <v>62.07134049102968</v>
      </c>
      <c r="G154" s="9">
        <f t="shared" si="54"/>
        <v>3.64024983505913E-08</v>
      </c>
      <c r="H154" s="10">
        <f t="shared" si="55"/>
        <v>62.0712510153037</v>
      </c>
      <c r="I154" s="9">
        <f t="shared" si="56"/>
        <v>1.8201255975504923E-08</v>
      </c>
      <c r="J154" s="3">
        <f t="shared" si="57"/>
        <v>62.071221190054324</v>
      </c>
      <c r="K154" s="1">
        <f>0</f>
        <v>0</v>
      </c>
      <c r="L154" s="10">
        <f t="shared" si="58"/>
        <v>0.9448066717209999</v>
      </c>
      <c r="N154" s="9">
        <f t="shared" si="45"/>
        <v>-9.029693283666508E-05</v>
      </c>
      <c r="O154" s="9">
        <f t="shared" si="46"/>
        <v>-9.029693470741899E-05</v>
      </c>
      <c r="P154" s="9">
        <f t="shared" si="47"/>
        <v>2.7381058941779747E-08</v>
      </c>
      <c r="Q154" s="9">
        <f t="shared" si="48"/>
        <v>9.127021920508529E-09</v>
      </c>
      <c r="S154" s="10">
        <f t="shared" si="43"/>
        <v>0.03848946491376652</v>
      </c>
      <c r="T154" s="10">
        <f t="shared" si="43"/>
        <v>0.038489464812970796</v>
      </c>
      <c r="U154" s="10">
        <f t="shared" si="43"/>
        <v>34.60071520077797</v>
      </c>
      <c r="V154" s="10">
        <f t="shared" si="42"/>
        <v>69.20140454706497</v>
      </c>
      <c r="W154" s="3">
        <f>0</f>
        <v>0</v>
      </c>
      <c r="Y154" s="3">
        <f t="shared" si="59"/>
        <v>-4591.655658177551</v>
      </c>
      <c r="Z154" s="3">
        <f t="shared" si="60"/>
        <v>-4591.655705570315</v>
      </c>
      <c r="AA154" s="3">
        <f t="shared" si="61"/>
        <v>1.849672748919392</v>
      </c>
      <c r="AB154" s="3">
        <f t="shared" si="62"/>
        <v>0.9248367199898752</v>
      </c>
      <c r="AC154" s="3">
        <f t="shared" si="63"/>
        <v>0</v>
      </c>
    </row>
    <row r="155" spans="1:29" ht="12.75">
      <c r="A155" s="10">
        <f t="shared" si="49"/>
        <v>0.9518574677786192</v>
      </c>
      <c r="B155" s="3">
        <f t="shared" si="44"/>
        <v>30</v>
      </c>
      <c r="C155" s="9">
        <f t="shared" si="50"/>
        <v>-9.022787177895679E-05</v>
      </c>
      <c r="D155" s="10">
        <f t="shared" si="51"/>
        <v>30.06161347670149</v>
      </c>
      <c r="E155" s="9">
        <f t="shared" si="52"/>
        <v>-9.022787271699245E-05</v>
      </c>
      <c r="F155" s="10">
        <f t="shared" si="53"/>
        <v>30.12322695945708</v>
      </c>
      <c r="G155" s="9">
        <f t="shared" si="54"/>
        <v>-9.02278755310987E-05</v>
      </c>
      <c r="H155" s="10">
        <f t="shared" si="55"/>
        <v>62.07770754965126</v>
      </c>
      <c r="I155" s="9">
        <f t="shared" si="56"/>
        <v>1.830673364624328E-08</v>
      </c>
      <c r="J155" s="3">
        <f t="shared" si="57"/>
        <v>62.07767772681405</v>
      </c>
      <c r="K155" s="1">
        <f>0</f>
        <v>0</v>
      </c>
      <c r="L155" s="10">
        <f t="shared" si="58"/>
        <v>0.9518574677786192</v>
      </c>
      <c r="N155" s="9">
        <f t="shared" si="45"/>
        <v>-9.015893103392456E-05</v>
      </c>
      <c r="O155" s="9">
        <f t="shared" si="46"/>
        <v>-9.015893291530336E-05</v>
      </c>
      <c r="P155" s="9">
        <f t="shared" si="47"/>
        <v>-9.015893667805863E-05</v>
      </c>
      <c r="Q155" s="9">
        <f t="shared" si="48"/>
        <v>9.179666187272539E-09</v>
      </c>
      <c r="S155" s="10">
        <f t="shared" si="43"/>
        <v>0.0385044056898069</v>
      </c>
      <c r="T155" s="10">
        <f t="shared" si="43"/>
        <v>0.03850440558841763</v>
      </c>
      <c r="U155" s="10">
        <f t="shared" si="43"/>
        <v>0.03850440528424983</v>
      </c>
      <c r="V155" s="10">
        <f t="shared" si="42"/>
        <v>68.80268770852372</v>
      </c>
      <c r="W155" s="3">
        <f>0</f>
        <v>0</v>
      </c>
      <c r="Y155" s="3">
        <f t="shared" si="59"/>
        <v>-4584.631362803661</v>
      </c>
      <c r="Z155" s="3">
        <f t="shared" si="60"/>
        <v>-4584.631410466846</v>
      </c>
      <c r="AA155" s="3">
        <f t="shared" si="61"/>
        <v>-4584.631553456363</v>
      </c>
      <c r="AB155" s="3">
        <f t="shared" si="62"/>
        <v>0.9301962195304078</v>
      </c>
      <c r="AC155" s="3">
        <f t="shared" si="63"/>
        <v>0</v>
      </c>
    </row>
    <row r="156" spans="1:29" ht="12.75">
      <c r="A156" s="10">
        <f t="shared" si="49"/>
        <v>0.9589082638362386</v>
      </c>
      <c r="B156" s="3">
        <f t="shared" si="44"/>
        <v>30</v>
      </c>
      <c r="C156" s="9">
        <f t="shared" si="50"/>
        <v>-9.0090109456377E-05</v>
      </c>
      <c r="D156" s="10">
        <f t="shared" si="51"/>
        <v>30.06161414215357</v>
      </c>
      <c r="E156" s="9">
        <f t="shared" si="52"/>
        <v>-9.009011039971557E-05</v>
      </c>
      <c r="F156" s="10">
        <f t="shared" si="53"/>
        <v>30.123228290360412</v>
      </c>
      <c r="G156" s="9">
        <f t="shared" si="54"/>
        <v>-9.009011322972966E-05</v>
      </c>
      <c r="H156" s="10">
        <f t="shared" si="55"/>
        <v>30.18484245067349</v>
      </c>
      <c r="I156" s="9">
        <f t="shared" si="56"/>
        <v>-9.00901179464153E-05</v>
      </c>
      <c r="J156" s="3">
        <f t="shared" si="57"/>
        <v>62.08417150459791</v>
      </c>
      <c r="K156" s="1">
        <f>0</f>
        <v>0</v>
      </c>
      <c r="L156" s="10">
        <f t="shared" si="58"/>
        <v>0.9589082638362386</v>
      </c>
      <c r="N156" s="9">
        <f t="shared" si="45"/>
        <v>-9.002140778285055E-05</v>
      </c>
      <c r="O156" s="9">
        <f t="shared" si="46"/>
        <v>-9.002140967481523E-05</v>
      </c>
      <c r="P156" s="9">
        <f t="shared" si="47"/>
        <v>-9.002141345874136E-05</v>
      </c>
      <c r="Q156" s="9">
        <f t="shared" si="48"/>
        <v>-9.002141913462334E-05</v>
      </c>
      <c r="S156" s="10">
        <f t="shared" si="43"/>
        <v>0.03851929719014757</v>
      </c>
      <c r="T156" s="10">
        <f t="shared" si="43"/>
        <v>0.03851929708816891</v>
      </c>
      <c r="U156" s="10">
        <f t="shared" si="43"/>
        <v>0.03851929678223316</v>
      </c>
      <c r="V156" s="10">
        <f t="shared" si="42"/>
        <v>0.038519296272340714</v>
      </c>
      <c r="W156" s="3">
        <f>0</f>
        <v>0</v>
      </c>
      <c r="Y156" s="3">
        <f t="shared" si="59"/>
        <v>-4577.6314252870225</v>
      </c>
      <c r="Z156" s="3">
        <f t="shared" si="60"/>
        <v>-4577.631473219657</v>
      </c>
      <c r="AA156" s="3">
        <f t="shared" si="61"/>
        <v>-4577.631617017478</v>
      </c>
      <c r="AB156" s="3">
        <f t="shared" si="62"/>
        <v>-4577.631856680284</v>
      </c>
      <c r="AC156" s="3">
        <f t="shared" si="63"/>
        <v>0</v>
      </c>
    </row>
    <row r="157" spans="1:29" ht="12.75">
      <c r="A157" s="10">
        <f t="shared" si="49"/>
        <v>0.965959059893858</v>
      </c>
      <c r="B157" s="3">
        <f t="shared" si="44"/>
        <v>30</v>
      </c>
      <c r="C157" s="9">
        <f t="shared" si="50"/>
        <v>-8.995282486356188E-05</v>
      </c>
      <c r="D157" s="10">
        <f t="shared" si="51"/>
        <v>30.061614811349923</v>
      </c>
      <c r="E157" s="9">
        <f t="shared" si="52"/>
        <v>-8.995282581218342E-05</v>
      </c>
      <c r="F157" s="10">
        <f t="shared" si="53"/>
        <v>30.123229628751975</v>
      </c>
      <c r="G157" s="9">
        <f t="shared" si="54"/>
        <v>-8.995282865804645E-05</v>
      </c>
      <c r="H157" s="10">
        <f t="shared" si="55"/>
        <v>30.184844458258272</v>
      </c>
      <c r="I157" s="9">
        <f t="shared" si="56"/>
        <v>-8.995283340114606E-05</v>
      </c>
      <c r="J157" s="3">
        <f t="shared" si="57"/>
        <v>-1.597783778086542</v>
      </c>
      <c r="K157" s="1">
        <f>0</f>
        <v>0</v>
      </c>
      <c r="L157" s="10">
        <f t="shared" si="58"/>
        <v>0.965959059893858</v>
      </c>
      <c r="N157" s="9">
        <f t="shared" si="45"/>
        <v>-8.98843614410401E-05</v>
      </c>
      <c r="O157" s="9">
        <f t="shared" si="46"/>
        <v>-8.988436334355087E-05</v>
      </c>
      <c r="P157" s="9">
        <f t="shared" si="47"/>
        <v>-8.988436714856914E-05</v>
      </c>
      <c r="Q157" s="9">
        <f t="shared" si="48"/>
        <v>-9.276779264575994E-09</v>
      </c>
      <c r="S157" s="10">
        <f t="shared" si="43"/>
        <v>0.038534139234320954</v>
      </c>
      <c r="T157" s="10">
        <f t="shared" si="43"/>
        <v>0.03853413913175728</v>
      </c>
      <c r="U157" s="10">
        <f t="shared" si="43"/>
        <v>0.03853413882406646</v>
      </c>
      <c r="V157" s="10">
        <f t="shared" si="42"/>
        <v>0.03853413831124903</v>
      </c>
      <c r="W157" s="3">
        <f>0</f>
        <v>0</v>
      </c>
      <c r="Y157" s="3">
        <f t="shared" si="59"/>
        <v>-4570.655762030863</v>
      </c>
      <c r="Z157" s="3">
        <f t="shared" si="60"/>
        <v>-4570.655810231934</v>
      </c>
      <c r="AA157" s="3">
        <f t="shared" si="61"/>
        <v>-4570.655954835067</v>
      </c>
      <c r="AB157" s="3">
        <f t="shared" si="62"/>
        <v>-4570.656195840012</v>
      </c>
      <c r="AC157" s="3">
        <f t="shared" si="63"/>
        <v>0</v>
      </c>
    </row>
    <row r="158" spans="1:29" ht="12.75">
      <c r="A158" s="10">
        <f t="shared" si="49"/>
        <v>0.9730098559514774</v>
      </c>
      <c r="B158" s="3">
        <f t="shared" si="44"/>
        <v>30</v>
      </c>
      <c r="C158" s="9">
        <f t="shared" si="50"/>
        <v>-8.981601636092749E-05</v>
      </c>
      <c r="D158" s="10">
        <f t="shared" si="51"/>
        <v>30.06161548427646</v>
      </c>
      <c r="E158" s="9">
        <f t="shared" si="52"/>
        <v>-8.981601731481214E-05</v>
      </c>
      <c r="F158" s="10">
        <f t="shared" si="53"/>
        <v>30.123230974603917</v>
      </c>
      <c r="G158" s="9">
        <f t="shared" si="54"/>
        <v>-8.98160201764645E-05</v>
      </c>
      <c r="H158" s="10">
        <f t="shared" si="55"/>
        <v>-1.6043760458427272</v>
      </c>
      <c r="I158" s="9">
        <f t="shared" si="56"/>
        <v>-1.8605641564631934E-08</v>
      </c>
      <c r="J158" s="3">
        <f t="shared" si="57"/>
        <v>-1.6043462545279596</v>
      </c>
      <c r="K158" s="1">
        <f>0</f>
        <v>0</v>
      </c>
      <c r="L158" s="10">
        <f t="shared" si="58"/>
        <v>0.9730098559514774</v>
      </c>
      <c r="N158" s="9">
        <f t="shared" si="45"/>
        <v>-8.974779037172355E-05</v>
      </c>
      <c r="O158" s="9">
        <f t="shared" si="46"/>
        <v>-8.974779228474074E-05</v>
      </c>
      <c r="P158" s="9">
        <f t="shared" si="47"/>
        <v>-2.798644489561642E-08</v>
      </c>
      <c r="Q158" s="9">
        <f t="shared" si="48"/>
        <v>-9.328817286005611E-09</v>
      </c>
      <c r="S158" s="10">
        <f t="shared" si="43"/>
        <v>0.038548931642339544</v>
      </c>
      <c r="T158" s="10">
        <f t="shared" si="43"/>
        <v>0.03854893153919524</v>
      </c>
      <c r="U158" s="10">
        <f t="shared" si="43"/>
        <v>0.03854893122976251</v>
      </c>
      <c r="V158" s="10">
        <f t="shared" si="42"/>
        <v>67.69734188687823</v>
      </c>
      <c r="W158" s="3">
        <f>0</f>
        <v>0</v>
      </c>
      <c r="Y158" s="3">
        <f t="shared" si="59"/>
        <v>-4563.7042897251395</v>
      </c>
      <c r="Z158" s="3">
        <f t="shared" si="60"/>
        <v>-4563.704338193638</v>
      </c>
      <c r="AA158" s="3">
        <f t="shared" si="61"/>
        <v>-4563.704483599053</v>
      </c>
      <c r="AB158" s="3">
        <f t="shared" si="62"/>
        <v>-0.945384238378865</v>
      </c>
      <c r="AC158" s="3">
        <f t="shared" si="63"/>
        <v>0</v>
      </c>
    </row>
    <row r="159" spans="1:29" ht="12.75">
      <c r="A159" s="10">
        <f t="shared" si="49"/>
        <v>0.9800606520090968</v>
      </c>
      <c r="B159" s="3">
        <f t="shared" si="44"/>
        <v>30</v>
      </c>
      <c r="C159" s="9">
        <f t="shared" si="50"/>
        <v>-8.967968231451354E-05</v>
      </c>
      <c r="D159" s="10">
        <f t="shared" si="51"/>
        <v>30.061616160919172</v>
      </c>
      <c r="E159" s="9">
        <f t="shared" si="52"/>
        <v>-8.967968327364154E-05</v>
      </c>
      <c r="F159" s="10">
        <f t="shared" si="53"/>
        <v>-1.6110646985169168</v>
      </c>
      <c r="G159" s="9">
        <f t="shared" si="54"/>
        <v>-3.7419047538821955E-08</v>
      </c>
      <c r="H159" s="10">
        <f t="shared" si="55"/>
        <v>-1.6109753319822817</v>
      </c>
      <c r="I159" s="9">
        <f t="shared" si="56"/>
        <v>-1.8709530750522515E-08</v>
      </c>
      <c r="J159" s="3">
        <f t="shared" si="57"/>
        <v>-1.6109455431301458</v>
      </c>
      <c r="K159" s="1">
        <f>0</f>
        <v>0</v>
      </c>
      <c r="L159" s="10">
        <f t="shared" si="58"/>
        <v>0.9800606520090968</v>
      </c>
      <c r="N159" s="9">
        <f t="shared" si="45"/>
        <v>-8.961169294374525E-05</v>
      </c>
      <c r="O159" s="9">
        <f t="shared" si="46"/>
        <v>-4.690330805990373E-08</v>
      </c>
      <c r="P159" s="9">
        <f t="shared" si="47"/>
        <v>-2.8141998836096704E-08</v>
      </c>
      <c r="Q159" s="9">
        <f t="shared" si="48"/>
        <v>-9.380668611964125E-09</v>
      </c>
      <c r="S159" s="10">
        <f t="shared" si="43"/>
        <v>0.03856367423470644</v>
      </c>
      <c r="T159" s="10">
        <f t="shared" si="43"/>
        <v>0.03856367413098595</v>
      </c>
      <c r="U159" s="10">
        <f t="shared" si="43"/>
        <v>33.660730586977785</v>
      </c>
      <c r="V159" s="10">
        <f t="shared" si="42"/>
        <v>67.32143605421123</v>
      </c>
      <c r="W159" s="3">
        <f>0</f>
        <v>0</v>
      </c>
      <c r="Y159" s="3">
        <f t="shared" si="59"/>
        <v>-4556.776925345554</v>
      </c>
      <c r="Z159" s="3">
        <f t="shared" si="60"/>
        <v>-4556.776974080477</v>
      </c>
      <c r="AA159" s="3">
        <f t="shared" si="61"/>
        <v>-1.901325339170133</v>
      </c>
      <c r="AB159" s="3">
        <f t="shared" si="62"/>
        <v>-0.950663024307197</v>
      </c>
      <c r="AC159" s="3">
        <f t="shared" si="63"/>
        <v>0</v>
      </c>
    </row>
    <row r="160" spans="1:29" ht="12.75">
      <c r="A160" s="10">
        <f t="shared" si="49"/>
        <v>0.9871114480667161</v>
      </c>
      <c r="B160" s="3">
        <f t="shared" si="44"/>
        <v>30</v>
      </c>
      <c r="C160" s="9">
        <f t="shared" si="50"/>
        <v>-8.954382109596422E-05</v>
      </c>
      <c r="D160" s="10">
        <f t="shared" si="51"/>
        <v>-1.6178495890772973</v>
      </c>
      <c r="E160" s="9">
        <f t="shared" si="52"/>
        <v>-5.643908530846111E-08</v>
      </c>
      <c r="F160" s="10">
        <f t="shared" si="53"/>
        <v>-1.6177006573060626</v>
      </c>
      <c r="G160" s="9">
        <f t="shared" si="54"/>
        <v>-3.762608026924714E-08</v>
      </c>
      <c r="H160" s="10">
        <f t="shared" si="55"/>
        <v>-1.6176112981993338</v>
      </c>
      <c r="I160" s="9">
        <f t="shared" si="56"/>
        <v>-1.8813047153538605E-08</v>
      </c>
      <c r="J160" s="3">
        <f t="shared" si="57"/>
        <v>-1.6175815118230568</v>
      </c>
      <c r="K160" s="1">
        <f>0</f>
        <v>0</v>
      </c>
      <c r="L160" s="10">
        <f t="shared" si="58"/>
        <v>0.9871114480667161</v>
      </c>
      <c r="N160" s="9">
        <f t="shared" si="45"/>
        <v>-6.602623841750496E-08</v>
      </c>
      <c r="O160" s="9">
        <f t="shared" si="46"/>
        <v>-4.71616340600471E-08</v>
      </c>
      <c r="P160" s="9">
        <f t="shared" si="47"/>
        <v>-2.8296994511971274E-08</v>
      </c>
      <c r="Q160" s="9">
        <f t="shared" si="48"/>
        <v>-9.432333849990272E-09</v>
      </c>
      <c r="S160" s="10">
        <f t="shared" si="43"/>
        <v>0.0385783668324265</v>
      </c>
      <c r="T160" s="10">
        <f t="shared" si="43"/>
        <v>22.317025003889874</v>
      </c>
      <c r="U160" s="10">
        <f t="shared" si="43"/>
        <v>33.47551668981762</v>
      </c>
      <c r="V160" s="10">
        <f t="shared" si="42"/>
        <v>66.95100840103339</v>
      </c>
      <c r="W160" s="3">
        <f>0</f>
        <v>0</v>
      </c>
      <c r="Y160" s="3">
        <f t="shared" si="59"/>
        <v>-4549.873586152584</v>
      </c>
      <c r="Z160" s="3">
        <f t="shared" si="60"/>
        <v>-2.867765752327865</v>
      </c>
      <c r="AA160" s="3">
        <f t="shared" si="61"/>
        <v>-1.9118450237234768</v>
      </c>
      <c r="AB160" s="3">
        <f t="shared" si="62"/>
        <v>-0.9559228685047287</v>
      </c>
      <c r="AC160" s="3">
        <f t="shared" si="63"/>
        <v>0</v>
      </c>
    </row>
    <row r="161" spans="1:29" ht="12.75">
      <c r="A161" s="10">
        <f t="shared" si="49"/>
        <v>0.9941622441243355</v>
      </c>
      <c r="B161" s="3">
        <f t="shared" si="44"/>
        <v>30</v>
      </c>
      <c r="C161" s="9">
        <f t="shared" si="50"/>
        <v>8.925710182890295E-05</v>
      </c>
      <c r="D161" s="10">
        <f t="shared" si="51"/>
        <v>-1.624522083816136</v>
      </c>
      <c r="E161" s="9">
        <f t="shared" si="52"/>
        <v>-5.674851950161067E-08</v>
      </c>
      <c r="F161" s="10">
        <f t="shared" si="53"/>
        <v>-1.62437316449198</v>
      </c>
      <c r="G161" s="9">
        <f t="shared" si="54"/>
        <v>-3.783236985767165E-08</v>
      </c>
      <c r="H161" s="10">
        <f t="shared" si="55"/>
        <v>-1.624283812853334</v>
      </c>
      <c r="I161" s="9">
        <f t="shared" si="56"/>
        <v>-1.8916191985840197E-08</v>
      </c>
      <c r="J161" s="3">
        <f t="shared" si="57"/>
        <v>-1.6242540289664285</v>
      </c>
      <c r="K161" s="1">
        <f>0</f>
        <v>0</v>
      </c>
      <c r="L161" s="10">
        <f t="shared" si="58"/>
        <v>0.9941622441243355</v>
      </c>
      <c r="N161" s="9">
        <f t="shared" si="45"/>
        <v>8.918917180880301E-05</v>
      </c>
      <c r="O161" s="9">
        <f t="shared" si="46"/>
        <v>-4.7419032643710946E-08</v>
      </c>
      <c r="P161" s="9">
        <f t="shared" si="47"/>
        <v>-2.845143373816174E-08</v>
      </c>
      <c r="Q161" s="9">
        <f t="shared" si="48"/>
        <v>-9.483813604713102E-09</v>
      </c>
      <c r="S161" s="10">
        <f t="shared" si="43"/>
        <v>0.038609376010311634</v>
      </c>
      <c r="T161" s="10">
        <f t="shared" si="43"/>
        <v>22.195336355688543</v>
      </c>
      <c r="U161" s="10">
        <f t="shared" si="43"/>
        <v>33.29298383273729</v>
      </c>
      <c r="V161" s="10">
        <f t="shared" si="42"/>
        <v>66.58594282445658</v>
      </c>
      <c r="W161" s="3">
        <f>0</f>
        <v>0</v>
      </c>
      <c r="Y161" s="3">
        <f t="shared" si="59"/>
        <v>4535.304893373157</v>
      </c>
      <c r="Z161" s="3">
        <f t="shared" si="60"/>
        <v>-2.883488629069464</v>
      </c>
      <c r="AA161" s="3">
        <f t="shared" si="61"/>
        <v>-1.922326947969987</v>
      </c>
      <c r="AB161" s="3">
        <f t="shared" si="62"/>
        <v>-0.9611638325633678</v>
      </c>
      <c r="AC161" s="3">
        <f t="shared" si="63"/>
        <v>0</v>
      </c>
    </row>
    <row r="162" spans="1:29" ht="12.75">
      <c r="A162" s="10">
        <f t="shared" si="49"/>
        <v>1.001213040181955</v>
      </c>
      <c r="B162" s="3">
        <f t="shared" si="44"/>
        <v>30</v>
      </c>
      <c r="C162" s="9">
        <f t="shared" si="50"/>
        <v>8.912135920909979E-05</v>
      </c>
      <c r="D162" s="10">
        <f t="shared" si="51"/>
        <v>29.93885828817003</v>
      </c>
      <c r="E162" s="9">
        <f t="shared" si="52"/>
        <v>8.912136024059953E-05</v>
      </c>
      <c r="F162" s="10">
        <f t="shared" si="53"/>
        <v>-1.631082088862061</v>
      </c>
      <c r="G162" s="9">
        <f t="shared" si="54"/>
        <v>-3.803791871984619E-08</v>
      </c>
      <c r="H162" s="10">
        <f t="shared" si="55"/>
        <v>-1.6309927447318175</v>
      </c>
      <c r="I162" s="9">
        <f t="shared" si="56"/>
        <v>-1.901896645482444E-08</v>
      </c>
      <c r="J162" s="3">
        <f t="shared" si="57"/>
        <v>-1.630962963347717</v>
      </c>
      <c r="K162" s="1">
        <f>0</f>
        <v>0</v>
      </c>
      <c r="L162" s="10">
        <f t="shared" si="58"/>
        <v>1.001213040181955</v>
      </c>
      <c r="N162" s="9">
        <f t="shared" si="45"/>
        <v>8.905366485743454E-05</v>
      </c>
      <c r="O162" s="9">
        <f t="shared" si="46"/>
        <v>8.905366692590498E-05</v>
      </c>
      <c r="P162" s="9">
        <f t="shared" si="47"/>
        <v>-2.860531832290742E-08</v>
      </c>
      <c r="Q162" s="9">
        <f t="shared" si="48"/>
        <v>-9.535108478899943E-09</v>
      </c>
      <c r="S162" s="10">
        <f t="shared" si="43"/>
        <v>0.03862405707739842</v>
      </c>
      <c r="T162" s="10">
        <f t="shared" si="43"/>
        <v>0.03862405696583864</v>
      </c>
      <c r="U162" s="10">
        <f t="shared" si="43"/>
        <v>33.113075594444425</v>
      </c>
      <c r="V162" s="10">
        <f t="shared" si="42"/>
        <v>66.22612648365525</v>
      </c>
      <c r="W162" s="3">
        <f>0</f>
        <v>0</v>
      </c>
      <c r="Y162" s="3">
        <f t="shared" si="59"/>
        <v>4528.407580383848</v>
      </c>
      <c r="Z162" s="3">
        <f t="shared" si="60"/>
        <v>4528.407632796101</v>
      </c>
      <c r="AA162" s="3">
        <f t="shared" si="61"/>
        <v>-1.932771234658059</v>
      </c>
      <c r="AB162" s="3">
        <f t="shared" si="62"/>
        <v>-0.9663859778330133</v>
      </c>
      <c r="AC162" s="3">
        <f t="shared" si="63"/>
        <v>0</v>
      </c>
    </row>
    <row r="163" spans="1:29" ht="12.75">
      <c r="A163" s="10">
        <f t="shared" si="49"/>
        <v>1.0082638362395744</v>
      </c>
      <c r="B163" s="3">
        <f t="shared" si="44"/>
        <v>30</v>
      </c>
      <c r="C163" s="9">
        <f t="shared" si="50"/>
        <v>8.898608751880148E-05</v>
      </c>
      <c r="D163" s="10">
        <f t="shared" si="51"/>
        <v>29.938857556542807</v>
      </c>
      <c r="E163" s="9">
        <f t="shared" si="52"/>
        <v>8.898608855576745E-05</v>
      </c>
      <c r="F163" s="10">
        <f t="shared" si="53"/>
        <v>29.87771510668761</v>
      </c>
      <c r="G163" s="9">
        <f t="shared" si="54"/>
        <v>8.898609166666439E-05</v>
      </c>
      <c r="H163" s="10">
        <f t="shared" si="55"/>
        <v>-1.6377379630487015</v>
      </c>
      <c r="I163" s="9">
        <f t="shared" si="56"/>
        <v>-1.9121371764104103E-08</v>
      </c>
      <c r="J163" s="3">
        <f t="shared" si="57"/>
        <v>-1.637708184180781</v>
      </c>
      <c r="K163" s="1">
        <f>0</f>
        <v>0</v>
      </c>
      <c r="L163" s="10">
        <f t="shared" si="58"/>
        <v>1.0082638362395744</v>
      </c>
      <c r="N163" s="9">
        <f t="shared" si="45"/>
        <v>8.891862802700752E-05</v>
      </c>
      <c r="O163" s="9">
        <f t="shared" si="46"/>
        <v>8.891863010639056E-05</v>
      </c>
      <c r="P163" s="9">
        <f t="shared" si="47"/>
        <v>8.891863426515395E-05</v>
      </c>
      <c r="Q163" s="9">
        <f t="shared" si="48"/>
        <v>-9.586219073398777E-09</v>
      </c>
      <c r="S163" s="10">
        <f t="shared" si="43"/>
        <v>0.03863868689350654</v>
      </c>
      <c r="T163" s="10">
        <f t="shared" si="43"/>
        <v>0.038638686781359434</v>
      </c>
      <c r="U163" s="10">
        <f t="shared" si="43"/>
        <v>0.03863868644491816</v>
      </c>
      <c r="V163" s="10">
        <f t="shared" si="42"/>
        <v>65.87144968281592</v>
      </c>
      <c r="W163" s="3">
        <f>0</f>
        <v>0</v>
      </c>
      <c r="Y163" s="3">
        <f t="shared" si="59"/>
        <v>4521.534196122271</v>
      </c>
      <c r="Z163" s="3">
        <f t="shared" si="60"/>
        <v>4521.534248812272</v>
      </c>
      <c r="AA163" s="3">
        <f t="shared" si="61"/>
        <v>4521.534406882228</v>
      </c>
      <c r="AB163" s="3">
        <f t="shared" si="62"/>
        <v>-0.9715893654712734</v>
      </c>
      <c r="AC163" s="3">
        <f t="shared" si="63"/>
        <v>0</v>
      </c>
    </row>
    <row r="164" spans="1:29" ht="12.75">
      <c r="A164" s="10">
        <f t="shared" si="49"/>
        <v>1.0153146322971938</v>
      </c>
      <c r="B164" s="3">
        <f t="shared" si="44"/>
        <v>30</v>
      </c>
      <c r="C164" s="9">
        <f t="shared" si="50"/>
        <v>8.885128514227884E-05</v>
      </c>
      <c r="D164" s="10">
        <f t="shared" si="51"/>
        <v>29.93885682105575</v>
      </c>
      <c r="E164" s="9">
        <f t="shared" si="52"/>
        <v>8.88512861846912E-05</v>
      </c>
      <c r="F164" s="10">
        <f t="shared" si="53"/>
        <v>29.877713635714432</v>
      </c>
      <c r="G164" s="9">
        <f t="shared" si="54"/>
        <v>8.885128931192655E-05</v>
      </c>
      <c r="H164" s="10">
        <f t="shared" si="55"/>
        <v>29.816570437579273</v>
      </c>
      <c r="I164" s="9">
        <f t="shared" si="56"/>
        <v>8.885129452398047E-05</v>
      </c>
      <c r="J164" s="3">
        <f t="shared" si="57"/>
        <v>-1.6444895611045247</v>
      </c>
      <c r="K164" s="1">
        <f>0</f>
        <v>0</v>
      </c>
      <c r="L164" s="10">
        <f t="shared" si="58"/>
        <v>1.0153146322971938</v>
      </c>
      <c r="N164" s="9">
        <f t="shared" si="45"/>
        <v>8.87840597045658E-05</v>
      </c>
      <c r="O164" s="9">
        <f t="shared" si="46"/>
        <v>8.878406179482109E-05</v>
      </c>
      <c r="P164" s="9">
        <f t="shared" si="47"/>
        <v>8.878406597532816E-05</v>
      </c>
      <c r="Q164" s="9">
        <f t="shared" si="48"/>
        <v>8.878407224608083E-05</v>
      </c>
      <c r="S164" s="10">
        <f t="shared" si="43"/>
        <v>0.03865326527338964</v>
      </c>
      <c r="T164" s="10">
        <f t="shared" si="43"/>
        <v>0.038653265160660165</v>
      </c>
      <c r="U164" s="10">
        <f t="shared" si="43"/>
        <v>0.03865326482247189</v>
      </c>
      <c r="V164" s="10">
        <f t="shared" si="42"/>
        <v>0.038653264258825315</v>
      </c>
      <c r="W164" s="3">
        <f>0</f>
        <v>0</v>
      </c>
      <c r="Y164" s="3">
        <f t="shared" si="59"/>
        <v>4514.684658490482</v>
      </c>
      <c r="Z164" s="3">
        <f t="shared" si="60"/>
        <v>4514.684711457224</v>
      </c>
      <c r="AA164" s="3">
        <f t="shared" si="61"/>
        <v>4514.684870357362</v>
      </c>
      <c r="AB164" s="3">
        <f t="shared" si="62"/>
        <v>4514.685135190672</v>
      </c>
      <c r="AC164" s="3">
        <f t="shared" si="63"/>
        <v>0</v>
      </c>
    </row>
    <row r="165" spans="1:29" ht="12.75">
      <c r="A165" s="10">
        <f t="shared" si="49"/>
        <v>1.0223654283548131</v>
      </c>
      <c r="B165" s="3">
        <f t="shared" si="44"/>
        <v>30</v>
      </c>
      <c r="C165" s="9">
        <f t="shared" si="50"/>
        <v>8.871695046934399E-05</v>
      </c>
      <c r="D165" s="10">
        <f t="shared" si="51"/>
        <v>29.938856081723134</v>
      </c>
      <c r="E165" s="9">
        <f t="shared" si="52"/>
        <v>8.871695151718222E-05</v>
      </c>
      <c r="F165" s="10">
        <f t="shared" si="53"/>
        <v>29.87771215705043</v>
      </c>
      <c r="G165" s="9">
        <f t="shared" si="54"/>
        <v>8.871695466069512E-05</v>
      </c>
      <c r="H165" s="10">
        <f t="shared" si="55"/>
        <v>29.816568219586063</v>
      </c>
      <c r="I165" s="9">
        <f t="shared" si="56"/>
        <v>8.871695989987749E-05</v>
      </c>
      <c r="J165" s="3">
        <f t="shared" si="57"/>
        <v>61.162155490050516</v>
      </c>
      <c r="K165" s="1">
        <f>0</f>
        <v>0</v>
      </c>
      <c r="L165" s="10">
        <f t="shared" si="58"/>
        <v>1.0223654283548131</v>
      </c>
      <c r="N165" s="9">
        <f t="shared" si="45"/>
        <v>8.864995828268427E-05</v>
      </c>
      <c r="O165" s="9">
        <f t="shared" si="46"/>
        <v>8.864996038377077E-05</v>
      </c>
      <c r="P165" s="9">
        <f t="shared" si="47"/>
        <v>8.864996458594024E-05</v>
      </c>
      <c r="Q165" s="9">
        <f t="shared" si="48"/>
        <v>9.679485505123669E-09</v>
      </c>
      <c r="S165" s="10">
        <f t="shared" si="43"/>
        <v>0.03866779203233748</v>
      </c>
      <c r="T165" s="10">
        <f t="shared" si="43"/>
        <v>0.038667791919030775</v>
      </c>
      <c r="U165" s="10">
        <f t="shared" si="43"/>
        <v>0.03866779157911082</v>
      </c>
      <c r="V165" s="10">
        <f t="shared" si="43"/>
        <v>0.038667791012578216</v>
      </c>
      <c r="W165" s="3">
        <f>0</f>
        <v>0</v>
      </c>
      <c r="Y165" s="3">
        <f t="shared" si="59"/>
        <v>4507.858885672102</v>
      </c>
      <c r="Z165" s="3">
        <f t="shared" si="60"/>
        <v>4507.858938914542</v>
      </c>
      <c r="AA165" s="3">
        <f t="shared" si="61"/>
        <v>4507.859098641769</v>
      </c>
      <c r="AB165" s="3">
        <f t="shared" si="62"/>
        <v>4507.859364853522</v>
      </c>
      <c r="AC165" s="3">
        <f t="shared" si="63"/>
        <v>0</v>
      </c>
    </row>
    <row r="166" spans="1:29" ht="12.75">
      <c r="A166" s="10">
        <f t="shared" si="49"/>
        <v>1.0294162244124325</v>
      </c>
      <c r="B166" s="3">
        <f t="shared" si="44"/>
        <v>30</v>
      </c>
      <c r="C166" s="9">
        <f t="shared" si="50"/>
        <v>8.858308189532981E-05</v>
      </c>
      <c r="D166" s="10">
        <f t="shared" si="51"/>
        <v>29.93885533855946</v>
      </c>
      <c r="E166" s="9">
        <f t="shared" si="52"/>
        <v>8.85830829485734E-05</v>
      </c>
      <c r="F166" s="10">
        <f t="shared" si="53"/>
        <v>29.87771067072433</v>
      </c>
      <c r="G166" s="9">
        <f t="shared" si="54"/>
        <v>8.858308610830244E-05</v>
      </c>
      <c r="H166" s="10">
        <f t="shared" si="55"/>
        <v>61.16903259014193</v>
      </c>
      <c r="I166" s="9">
        <f t="shared" si="56"/>
        <v>1.9409532890289242E-08</v>
      </c>
      <c r="J166" s="3">
        <f t="shared" si="57"/>
        <v>61.1690028444804</v>
      </c>
      <c r="K166" s="1">
        <f>0</f>
        <v>0</v>
      </c>
      <c r="L166" s="10">
        <f t="shared" si="58"/>
        <v>1.0294162244124325</v>
      </c>
      <c r="N166" s="9">
        <f t="shared" si="45"/>
        <v>8.851632215944909E-05</v>
      </c>
      <c r="O166" s="9">
        <f t="shared" si="46"/>
        <v>8.851632427132589E-05</v>
      </c>
      <c r="P166" s="9">
        <f t="shared" si="47"/>
        <v>2.9190003806927257E-08</v>
      </c>
      <c r="Q166" s="9">
        <f t="shared" si="48"/>
        <v>9.730003685815553E-09</v>
      </c>
      <c r="S166" s="10">
        <f aca="true" t="shared" si="64" ref="S166:V180">(((64/ABS(Y166))^8)+9.5*(LN($E$10+5.74/(ABS(Y166)^0.9))-((2500/ABS(Y166))^6))^(-16))^0.125</f>
        <v>0.03868226698618767</v>
      </c>
      <c r="T166" s="10">
        <f t="shared" si="64"/>
        <v>0.038682266872308926</v>
      </c>
      <c r="U166" s="10">
        <f t="shared" si="64"/>
        <v>0.0386822665306729</v>
      </c>
      <c r="V166" s="10">
        <f t="shared" si="64"/>
        <v>64.89349770265541</v>
      </c>
      <c r="W166" s="3">
        <f>0</f>
        <v>0</v>
      </c>
      <c r="Y166" s="3">
        <f t="shared" si="59"/>
        <v>4501.05679613127</v>
      </c>
      <c r="Z166" s="3">
        <f t="shared" si="60"/>
        <v>4501.056849648365</v>
      </c>
      <c r="AA166" s="3">
        <f t="shared" si="61"/>
        <v>4501.057010199563</v>
      </c>
      <c r="AB166" s="3">
        <f t="shared" si="62"/>
        <v>0.9862313215609141</v>
      </c>
      <c r="AC166" s="3">
        <f t="shared" si="63"/>
        <v>0</v>
      </c>
    </row>
    <row r="167" spans="1:29" ht="12.75">
      <c r="A167" s="10">
        <f t="shared" si="49"/>
        <v>1.036467020470052</v>
      </c>
      <c r="B167" s="3">
        <f t="shared" si="44"/>
        <v>30</v>
      </c>
      <c r="C167" s="9">
        <f t="shared" si="50"/>
        <v>8.844967782107099E-05</v>
      </c>
      <c r="D167" s="10">
        <f t="shared" si="51"/>
        <v>29.938854591579222</v>
      </c>
      <c r="E167" s="9">
        <f t="shared" si="52"/>
        <v>8.844967887969953E-05</v>
      </c>
      <c r="F167" s="10">
        <f t="shared" si="53"/>
        <v>61.17600490828837</v>
      </c>
      <c r="G167" s="9">
        <f t="shared" si="54"/>
        <v>3.902076018478404E-08</v>
      </c>
      <c r="H167" s="10">
        <f t="shared" si="55"/>
        <v>61.17591567901915</v>
      </c>
      <c r="I167" s="9">
        <f t="shared" si="56"/>
        <v>1.9510387361083176E-08</v>
      </c>
      <c r="J167" s="3">
        <f t="shared" si="57"/>
        <v>61.17588593592216</v>
      </c>
      <c r="K167" s="1">
        <f>0</f>
        <v>0</v>
      </c>
      <c r="L167" s="10">
        <f t="shared" si="58"/>
        <v>1.036467020470052</v>
      </c>
      <c r="N167" s="9">
        <f t="shared" si="45"/>
        <v>8.83831497384388E-05</v>
      </c>
      <c r="O167" s="9">
        <f t="shared" si="46"/>
        <v>4.890166423073865E-08</v>
      </c>
      <c r="P167" s="9">
        <f t="shared" si="47"/>
        <v>2.9341013112519124E-08</v>
      </c>
      <c r="Q167" s="9">
        <f t="shared" si="48"/>
        <v>9.780340133118326E-09</v>
      </c>
      <c r="S167" s="10">
        <f t="shared" si="64"/>
        <v>0.038696689951337265</v>
      </c>
      <c r="T167" s="10">
        <f t="shared" si="64"/>
        <v>0.03869668983689176</v>
      </c>
      <c r="U167" s="10">
        <f t="shared" si="64"/>
        <v>32.27903485377911</v>
      </c>
      <c r="V167" s="10">
        <f t="shared" si="64"/>
        <v>64.55804565613055</v>
      </c>
      <c r="W167" s="3">
        <f>0</f>
        <v>0</v>
      </c>
      <c r="Y167" s="3">
        <f t="shared" si="59"/>
        <v>4494.278308611681</v>
      </c>
      <c r="Z167" s="3">
        <f t="shared" si="60"/>
        <v>4494.278362402394</v>
      </c>
      <c r="AA167" s="3">
        <f t="shared" si="61"/>
        <v>1.9827110782560198</v>
      </c>
      <c r="AB167" s="3">
        <f t="shared" si="62"/>
        <v>0.991355908462549</v>
      </c>
      <c r="AC167" s="3">
        <f t="shared" si="63"/>
        <v>0</v>
      </c>
    </row>
    <row r="168" spans="1:29" ht="12.75">
      <c r="A168" s="10">
        <f t="shared" si="49"/>
        <v>1.0435178165276713</v>
      </c>
      <c r="B168" s="3">
        <f t="shared" si="44"/>
        <v>30</v>
      </c>
      <c r="C168" s="9">
        <f t="shared" si="50"/>
        <v>8.831673665288511E-05</v>
      </c>
      <c r="D168" s="10">
        <f t="shared" si="51"/>
        <v>61.18307230036068</v>
      </c>
      <c r="E168" s="9">
        <f t="shared" si="52"/>
        <v>5.883257842812121E-08</v>
      </c>
      <c r="F168" s="10">
        <f t="shared" si="53"/>
        <v>61.182923597872396</v>
      </c>
      <c r="G168" s="9">
        <f t="shared" si="54"/>
        <v>3.9221743303589095E-08</v>
      </c>
      <c r="H168" s="10">
        <f t="shared" si="55"/>
        <v>61.18283437633556</v>
      </c>
      <c r="I168" s="9">
        <f t="shared" si="56"/>
        <v>1.961087895708017E-08</v>
      </c>
      <c r="J168" s="3">
        <f t="shared" si="57"/>
        <v>61.18280463581596</v>
      </c>
      <c r="K168" s="1">
        <f>0</f>
        <v>0</v>
      </c>
      <c r="L168" s="10">
        <f t="shared" si="58"/>
        <v>1.0435178165276713</v>
      </c>
      <c r="N168" s="9">
        <f t="shared" si="45"/>
        <v>6.88133655363719E-08</v>
      </c>
      <c r="O168" s="9">
        <f t="shared" si="46"/>
        <v>4.915244057383187E-08</v>
      </c>
      <c r="P168" s="9">
        <f t="shared" si="47"/>
        <v>2.949147899181702E-08</v>
      </c>
      <c r="Q168" s="9">
        <f t="shared" si="48"/>
        <v>9.830495438501742E-09</v>
      </c>
      <c r="S168" s="10">
        <f t="shared" si="64"/>
        <v>0.0387110607447543</v>
      </c>
      <c r="T168" s="10">
        <f t="shared" si="64"/>
        <v>21.409098694602683</v>
      </c>
      <c r="U168" s="10">
        <f t="shared" si="64"/>
        <v>32.11362810358154</v>
      </c>
      <c r="V168" s="10">
        <f t="shared" si="64"/>
        <v>64.22723228174634</v>
      </c>
      <c r="W168" s="3">
        <f>0</f>
        <v>0</v>
      </c>
      <c r="Y168" s="3">
        <f t="shared" si="59"/>
        <v>4487.523342135624</v>
      </c>
      <c r="Z168" s="3">
        <f t="shared" si="60"/>
        <v>2.989383201644759</v>
      </c>
      <c r="AA168" s="3">
        <f t="shared" si="61"/>
        <v>1.9929233717713217</v>
      </c>
      <c r="AB168" s="3">
        <f t="shared" si="62"/>
        <v>0.996462057079627</v>
      </c>
      <c r="AC168" s="3">
        <f t="shared" si="63"/>
        <v>0</v>
      </c>
    </row>
    <row r="169" spans="1:29" ht="12.75">
      <c r="A169" s="10">
        <f t="shared" si="49"/>
        <v>1.0505686125852907</v>
      </c>
      <c r="B169" s="3">
        <f t="shared" si="44"/>
        <v>30</v>
      </c>
      <c r="C169" s="9">
        <f t="shared" si="50"/>
        <v>-8.802656902537302E-05</v>
      </c>
      <c r="D169" s="10">
        <f t="shared" si="51"/>
        <v>61.19002645725088</v>
      </c>
      <c r="E169" s="9">
        <f t="shared" si="52"/>
        <v>5.913296783853214E-08</v>
      </c>
      <c r="F169" s="10">
        <f t="shared" si="53"/>
        <v>61.18987776771506</v>
      </c>
      <c r="G169" s="9">
        <f t="shared" si="54"/>
        <v>3.942200303292293E-08</v>
      </c>
      <c r="H169" s="10">
        <f t="shared" si="55"/>
        <v>61.18978855394958</v>
      </c>
      <c r="I169" s="9">
        <f t="shared" si="56"/>
        <v>1.971100885863825E-08</v>
      </c>
      <c r="J169" s="3">
        <f t="shared" si="57"/>
        <v>61.1897588160204</v>
      </c>
      <c r="K169" s="1">
        <f>0</f>
        <v>0</v>
      </c>
      <c r="L169" s="10">
        <f t="shared" si="58"/>
        <v>1.0505686125852907</v>
      </c>
      <c r="N169" s="9">
        <f t="shared" si="45"/>
        <v>-8.796010244556716E-05</v>
      </c>
      <c r="O169" s="9">
        <f t="shared" si="46"/>
        <v>4.940231415141525E-08</v>
      </c>
      <c r="P169" s="9">
        <f t="shared" si="47"/>
        <v>2.9641403211935098E-08</v>
      </c>
      <c r="Q169" s="9">
        <f t="shared" si="48"/>
        <v>9.880470190863733E-09</v>
      </c>
      <c r="S169" s="10">
        <f t="shared" si="64"/>
        <v>0.03874241833512169</v>
      </c>
      <c r="T169" s="10">
        <f t="shared" si="64"/>
        <v>21.300342669505795</v>
      </c>
      <c r="U169" s="10">
        <f t="shared" si="64"/>
        <v>31.950494168794418</v>
      </c>
      <c r="V169" s="10">
        <f t="shared" si="64"/>
        <v>63.9009645350348</v>
      </c>
      <c r="W169" s="3">
        <f>0</f>
        <v>0</v>
      </c>
      <c r="Y169" s="3">
        <f t="shared" si="59"/>
        <v>-4472.779432306726</v>
      </c>
      <c r="Z169" s="3">
        <f t="shared" si="60"/>
        <v>3.0046464976182903</v>
      </c>
      <c r="AA169" s="3">
        <f t="shared" si="61"/>
        <v>2.0030989086393496</v>
      </c>
      <c r="AB169" s="3">
        <f t="shared" si="62"/>
        <v>1.0015498273881436</v>
      </c>
      <c r="AC169" s="3">
        <f t="shared" si="63"/>
        <v>0</v>
      </c>
    </row>
    <row r="170" spans="1:29" ht="12.75">
      <c r="A170" s="10">
        <f t="shared" si="49"/>
        <v>1.05761940864291</v>
      </c>
      <c r="B170" s="3">
        <f t="shared" si="44"/>
        <v>30</v>
      </c>
      <c r="C170" s="9">
        <f t="shared" si="50"/>
        <v>-8.789375075652914E-05</v>
      </c>
      <c r="D170" s="10">
        <f t="shared" si="51"/>
        <v>30.060671907873434</v>
      </c>
      <c r="E170" s="9">
        <f t="shared" si="52"/>
        <v>-8.789375189022243E-05</v>
      </c>
      <c r="F170" s="10">
        <f t="shared" si="53"/>
        <v>61.19686729009146</v>
      </c>
      <c r="G170" s="9">
        <f t="shared" si="54"/>
        <v>3.9621541725003873E-08</v>
      </c>
      <c r="H170" s="10">
        <f t="shared" si="55"/>
        <v>61.19677808413634</v>
      </c>
      <c r="I170" s="9">
        <f t="shared" si="56"/>
        <v>1.981077824141703E-08</v>
      </c>
      <c r="J170" s="3">
        <f t="shared" si="57"/>
        <v>61.19674834881066</v>
      </c>
      <c r="K170" s="1">
        <f>0</f>
        <v>0</v>
      </c>
      <c r="L170" s="10">
        <f t="shared" si="58"/>
        <v>1.05761940864291</v>
      </c>
      <c r="N170" s="9">
        <f t="shared" si="45"/>
        <v>-8.782751489237805E-05</v>
      </c>
      <c r="O170" s="9">
        <f t="shared" si="46"/>
        <v>-8.782751716536541E-05</v>
      </c>
      <c r="P170" s="9">
        <f t="shared" si="47"/>
        <v>2.9790787533713088E-08</v>
      </c>
      <c r="Q170" s="9">
        <f t="shared" si="48"/>
        <v>9.93026497694776E-09</v>
      </c>
      <c r="S170" s="10">
        <f t="shared" si="64"/>
        <v>0.03875676655219214</v>
      </c>
      <c r="T170" s="10">
        <f t="shared" si="64"/>
        <v>0.038756766429735835</v>
      </c>
      <c r="U170" s="10">
        <f t="shared" si="64"/>
        <v>31.789587764343274</v>
      </c>
      <c r="V170" s="10">
        <f t="shared" si="64"/>
        <v>63.57915184736863</v>
      </c>
      <c r="W170" s="3">
        <f>0</f>
        <v>0</v>
      </c>
      <c r="Y170" s="3">
        <f t="shared" si="59"/>
        <v>-4466.030710554908</v>
      </c>
      <c r="Z170" s="3">
        <f t="shared" si="60"/>
        <v>-4466.030768159789</v>
      </c>
      <c r="AA170" s="3">
        <f t="shared" si="61"/>
        <v>2.0132378083803104</v>
      </c>
      <c r="AB170" s="3">
        <f t="shared" si="62"/>
        <v>1.0066192791253599</v>
      </c>
      <c r="AC170" s="3">
        <f t="shared" si="63"/>
        <v>0</v>
      </c>
    </row>
    <row r="171" spans="1:29" ht="12.75">
      <c r="A171" s="10">
        <f t="shared" si="49"/>
        <v>1.0646702047005294</v>
      </c>
      <c r="B171" s="3">
        <f t="shared" si="44"/>
        <v>30</v>
      </c>
      <c r="C171" s="9">
        <f t="shared" si="50"/>
        <v>-8.776139352019141E-05</v>
      </c>
      <c r="D171" s="10">
        <f t="shared" si="51"/>
        <v>30.060672711839203</v>
      </c>
      <c r="E171" s="9">
        <f t="shared" si="52"/>
        <v>-8.776139465948064E-05</v>
      </c>
      <c r="F171" s="10">
        <f t="shared" si="53"/>
        <v>30.121345430418394</v>
      </c>
      <c r="G171" s="9">
        <f t="shared" si="54"/>
        <v>-8.776139807734712E-05</v>
      </c>
      <c r="H171" s="10">
        <f t="shared" si="55"/>
        <v>61.20380283958626</v>
      </c>
      <c r="I171" s="9">
        <f t="shared" si="56"/>
        <v>1.991018827734332E-08</v>
      </c>
      <c r="J171" s="3">
        <f t="shared" si="57"/>
        <v>61.20377310687697</v>
      </c>
      <c r="K171" s="1">
        <f>0</f>
        <v>0</v>
      </c>
      <c r="L171" s="10">
        <f t="shared" si="58"/>
        <v>1.0646702047005294</v>
      </c>
      <c r="N171" s="9">
        <f t="shared" si="45"/>
        <v>-8.769538758036874E-05</v>
      </c>
      <c r="O171" s="9">
        <f t="shared" si="46"/>
        <v>-8.769538986452743E-05</v>
      </c>
      <c r="P171" s="9">
        <f t="shared" si="47"/>
        <v>-8.769539443284182E-05</v>
      </c>
      <c r="Q171" s="9">
        <f t="shared" si="48"/>
        <v>9.979880381965294E-09</v>
      </c>
      <c r="S171" s="10">
        <f t="shared" si="64"/>
        <v>0.03877106124393689</v>
      </c>
      <c r="T171" s="10">
        <f t="shared" si="64"/>
        <v>0.03877106112090983</v>
      </c>
      <c r="U171" s="10">
        <f t="shared" si="64"/>
        <v>0.03877106075182881</v>
      </c>
      <c r="V171" s="10">
        <f t="shared" si="64"/>
        <v>63.261706041167876</v>
      </c>
      <c r="W171" s="3">
        <f>0</f>
        <v>0</v>
      </c>
      <c r="Y171" s="3">
        <f t="shared" si="59"/>
        <v>-4459.305414647513</v>
      </c>
      <c r="Z171" s="3">
        <f t="shared" si="60"/>
        <v>-4459.305472536733</v>
      </c>
      <c r="AA171" s="3">
        <f t="shared" si="61"/>
        <v>-4459.305646204332</v>
      </c>
      <c r="AB171" s="3">
        <f t="shared" si="62"/>
        <v>1.011670471838867</v>
      </c>
      <c r="AC171" s="3">
        <f t="shared" si="63"/>
        <v>0</v>
      </c>
    </row>
    <row r="172" spans="1:29" ht="12.75">
      <c r="A172" s="10">
        <f t="shared" si="49"/>
        <v>1.0717210007581488</v>
      </c>
      <c r="B172" s="3">
        <f t="shared" si="44"/>
        <v>30</v>
      </c>
      <c r="C172" s="9">
        <f t="shared" si="50"/>
        <v>-8.762949573507494E-05</v>
      </c>
      <c r="D172" s="10">
        <f t="shared" si="51"/>
        <v>30.060673519756325</v>
      </c>
      <c r="E172" s="9">
        <f t="shared" si="52"/>
        <v>-8.762949687993958E-05</v>
      </c>
      <c r="F172" s="10">
        <f t="shared" si="53"/>
        <v>30.12134704625157</v>
      </c>
      <c r="G172" s="9">
        <f t="shared" si="54"/>
        <v>-8.76295003145317E-05</v>
      </c>
      <c r="H172" s="10">
        <f t="shared" si="55"/>
        <v>30.182020586224386</v>
      </c>
      <c r="I172" s="9">
        <f t="shared" si="56"/>
        <v>-8.762950603884632E-05</v>
      </c>
      <c r="J172" s="3">
        <f t="shared" si="57"/>
        <v>61.21083296332359</v>
      </c>
      <c r="K172" s="1">
        <f>0</f>
        <v>0</v>
      </c>
      <c r="L172" s="10">
        <f t="shared" si="58"/>
        <v>1.0717210007581488</v>
      </c>
      <c r="N172" s="9">
        <f t="shared" si="45"/>
        <v>-8.756371893096713E-05</v>
      </c>
      <c r="O172" s="9">
        <f t="shared" si="46"/>
        <v>-8.756372122625557E-05</v>
      </c>
      <c r="P172" s="9">
        <f t="shared" si="47"/>
        <v>-8.75637258168287E-05</v>
      </c>
      <c r="Q172" s="9">
        <f t="shared" si="48"/>
        <v>-8.756373270267969E-05</v>
      </c>
      <c r="S172" s="10">
        <f t="shared" si="64"/>
        <v>0.03878530222090945</v>
      </c>
      <c r="T172" s="10">
        <f t="shared" si="64"/>
        <v>0.03878530209731757</v>
      </c>
      <c r="U172" s="10">
        <f t="shared" si="64"/>
        <v>0.03878530172654204</v>
      </c>
      <c r="V172" s="10">
        <f t="shared" si="64"/>
        <v>0.03878530110858348</v>
      </c>
      <c r="W172" s="3">
        <f>0</f>
        <v>0</v>
      </c>
      <c r="Y172" s="3">
        <f t="shared" si="59"/>
        <v>-4452.603464236771</v>
      </c>
      <c r="Z172" s="3">
        <f t="shared" si="60"/>
        <v>-4452.6035224092875</v>
      </c>
      <c r="AA172" s="3">
        <f t="shared" si="61"/>
        <v>-4452.603696926745</v>
      </c>
      <c r="AB172" s="3">
        <f t="shared" si="62"/>
        <v>-4452.603987788891</v>
      </c>
      <c r="AC172" s="3">
        <f t="shared" si="63"/>
        <v>0</v>
      </c>
    </row>
    <row r="173" spans="1:29" ht="12.75">
      <c r="A173" s="10">
        <f t="shared" si="49"/>
        <v>1.0787717968157682</v>
      </c>
      <c r="B173" s="3">
        <f t="shared" si="44"/>
        <v>30</v>
      </c>
      <c r="C173" s="9">
        <f t="shared" si="50"/>
        <v>-8.749805582531577E-05</v>
      </c>
      <c r="D173" s="10">
        <f t="shared" si="51"/>
        <v>30.06067433161009</v>
      </c>
      <c r="E173" s="9">
        <f t="shared" si="52"/>
        <v>-8.749805697573478E-05</v>
      </c>
      <c r="F173" s="10">
        <f t="shared" si="53"/>
        <v>30.121348669957772</v>
      </c>
      <c r="G173" s="9">
        <f t="shared" si="54"/>
        <v>-8.749806042698981E-05</v>
      </c>
      <c r="H173" s="10">
        <f t="shared" si="55"/>
        <v>30.18202302178061</v>
      </c>
      <c r="I173" s="9">
        <f t="shared" si="56"/>
        <v>-8.749806617907526E-05</v>
      </c>
      <c r="J173" s="3">
        <f t="shared" si="57"/>
        <v>-0.7325330040353408</v>
      </c>
      <c r="K173" s="1">
        <f>0</f>
        <v>0</v>
      </c>
      <c r="L173" s="10">
        <f t="shared" si="58"/>
        <v>1.0787717968157682</v>
      </c>
      <c r="N173" s="9">
        <f t="shared" si="45"/>
        <v>-8.74325073710122E-05</v>
      </c>
      <c r="O173" s="9">
        <f t="shared" si="46"/>
        <v>-8.743250967738821E-05</v>
      </c>
      <c r="P173" s="9">
        <f t="shared" si="47"/>
        <v>-8.743251429013637E-05</v>
      </c>
      <c r="Q173" s="9">
        <f t="shared" si="48"/>
        <v>-1.006934991237521E-08</v>
      </c>
      <c r="S173" s="10">
        <f t="shared" si="64"/>
        <v>0.038799489294274486</v>
      </c>
      <c r="T173" s="10">
        <f t="shared" si="64"/>
        <v>0.038799489170123796</v>
      </c>
      <c r="U173" s="10">
        <f t="shared" si="64"/>
        <v>0.038799488797671866</v>
      </c>
      <c r="V173" s="10">
        <f t="shared" si="64"/>
        <v>0.03879948817691931</v>
      </c>
      <c r="W173" s="3">
        <f>0</f>
        <v>0</v>
      </c>
      <c r="Y173" s="3">
        <f t="shared" si="59"/>
        <v>-4445.92477925036</v>
      </c>
      <c r="Z173" s="3">
        <f t="shared" si="60"/>
        <v>-4445.9248377051035</v>
      </c>
      <c r="AA173" s="3">
        <f t="shared" si="61"/>
        <v>-4445.925013069232</v>
      </c>
      <c r="AB173" s="3">
        <f t="shared" si="62"/>
        <v>-4445.92530534246</v>
      </c>
      <c r="AC173" s="3">
        <f t="shared" si="63"/>
        <v>0</v>
      </c>
    </row>
    <row r="174" spans="1:29" ht="12.75">
      <c r="A174" s="10">
        <f t="shared" si="49"/>
        <v>1.0858225928733876</v>
      </c>
      <c r="B174" s="3">
        <f t="shared" si="44"/>
        <v>30</v>
      </c>
      <c r="C174" s="9">
        <f t="shared" si="50"/>
        <v>-8.736707222045118E-05</v>
      </c>
      <c r="D174" s="10">
        <f t="shared" si="51"/>
        <v>30.060675147385574</v>
      </c>
      <c r="E174" s="9">
        <f t="shared" si="52"/>
        <v>-8.73670733764034E-05</v>
      </c>
      <c r="F174" s="10">
        <f t="shared" si="53"/>
        <v>30.121350301507384</v>
      </c>
      <c r="G174" s="9">
        <f t="shared" si="54"/>
        <v>-8.736707684425816E-05</v>
      </c>
      <c r="H174" s="10">
        <f t="shared" si="55"/>
        <v>-0.7396858498642684</v>
      </c>
      <c r="I174" s="9">
        <f t="shared" si="56"/>
        <v>-2.018777881439604E-08</v>
      </c>
      <c r="J174" s="3">
        <f t="shared" si="57"/>
        <v>-0.7396561520262261</v>
      </c>
      <c r="K174" s="1">
        <f>0</f>
        <v>0</v>
      </c>
      <c r="L174" s="10">
        <f t="shared" si="58"/>
        <v>1.0858225928733876</v>
      </c>
      <c r="N174" s="9">
        <f t="shared" si="45"/>
        <v>-8.730175133273473E-05</v>
      </c>
      <c r="O174" s="9">
        <f t="shared" si="46"/>
        <v>-8.730175365015615E-05</v>
      </c>
      <c r="P174" s="9">
        <f t="shared" si="47"/>
        <v>-3.0355151924905816E-08</v>
      </c>
      <c r="Q174" s="9">
        <f t="shared" si="48"/>
        <v>-1.0118386484291398E-08</v>
      </c>
      <c r="S174" s="10">
        <f t="shared" si="64"/>
        <v>0.0388136222758201</v>
      </c>
      <c r="T174" s="10">
        <f t="shared" si="64"/>
        <v>0.03881362215111669</v>
      </c>
      <c r="U174" s="10">
        <f t="shared" si="64"/>
        <v>0.03881362177700669</v>
      </c>
      <c r="V174" s="10">
        <f t="shared" si="64"/>
        <v>62.39183070142441</v>
      </c>
      <c r="W174" s="3">
        <f>0</f>
        <v>0</v>
      </c>
      <c r="Y174" s="3">
        <f t="shared" si="59"/>
        <v>-4439.269279890402</v>
      </c>
      <c r="Z174" s="3">
        <f t="shared" si="60"/>
        <v>-4439.269338626296</v>
      </c>
      <c r="AA174" s="3">
        <f t="shared" si="61"/>
        <v>-4439.269514833885</v>
      </c>
      <c r="AB174" s="3">
        <f t="shared" si="62"/>
        <v>-1.025775318346908</v>
      </c>
      <c r="AC174" s="3">
        <f t="shared" si="63"/>
        <v>0</v>
      </c>
    </row>
    <row r="175" spans="1:29" ht="12.75">
      <c r="A175" s="10">
        <f t="shared" si="49"/>
        <v>1.092873388931007</v>
      </c>
      <c r="B175" s="3">
        <f t="shared" si="44"/>
        <v>30</v>
      </c>
      <c r="C175" s="9">
        <f t="shared" si="50"/>
        <v>-8.723654335540073E-05</v>
      </c>
      <c r="D175" s="10">
        <f t="shared" si="51"/>
        <v>30.060675967067873</v>
      </c>
      <c r="E175" s="9">
        <f t="shared" si="52"/>
        <v>-8.723654451686517E-05</v>
      </c>
      <c r="F175" s="10">
        <f t="shared" si="53"/>
        <v>-0.7469327696054772</v>
      </c>
      <c r="G175" s="9">
        <f t="shared" si="54"/>
        <v>-4.057133473377595E-08</v>
      </c>
      <c r="H175" s="10">
        <f t="shared" si="55"/>
        <v>-0.7468436841010749</v>
      </c>
      <c r="I175" s="9">
        <f t="shared" si="56"/>
        <v>-2.028567491249586E-08</v>
      </c>
      <c r="J175" s="3">
        <f t="shared" si="57"/>
        <v>-0.7468139889257084</v>
      </c>
      <c r="K175" s="1">
        <f>0</f>
        <v>0</v>
      </c>
      <c r="L175" s="10">
        <f t="shared" si="58"/>
        <v>1.092873388931007</v>
      </c>
      <c r="N175" s="9">
        <f t="shared" si="45"/>
        <v>-8.71714492537386E-05</v>
      </c>
      <c r="O175" s="9">
        <f t="shared" si="46"/>
        <v>-5.083619300078606E-08</v>
      </c>
      <c r="P175" s="9">
        <f t="shared" si="47"/>
        <v>-3.0501730927256606E-08</v>
      </c>
      <c r="Q175" s="9">
        <f t="shared" si="48"/>
        <v>-1.0167246163488903E-08</v>
      </c>
      <c r="S175" s="10">
        <f t="shared" si="64"/>
        <v>0.0388277009779704</v>
      </c>
      <c r="T175" s="10">
        <f t="shared" si="64"/>
        <v>0.038827700852720484</v>
      </c>
      <c r="U175" s="10">
        <f t="shared" si="64"/>
        <v>31.045379361823482</v>
      </c>
      <c r="V175" s="10">
        <f t="shared" si="64"/>
        <v>62.09073562791458</v>
      </c>
      <c r="W175" s="3">
        <f>0</f>
        <v>0</v>
      </c>
      <c r="Y175" s="3">
        <f t="shared" si="59"/>
        <v>-4432.636886632501</v>
      </c>
      <c r="Z175" s="3">
        <f t="shared" si="60"/>
        <v>-4432.636945648481</v>
      </c>
      <c r="AA175" s="3">
        <f t="shared" si="61"/>
        <v>-2.0614984038075836</v>
      </c>
      <c r="AB175" s="3">
        <f t="shared" si="62"/>
        <v>-1.0307495853089403</v>
      </c>
      <c r="AC175" s="3">
        <f t="shared" si="63"/>
        <v>0</v>
      </c>
    </row>
    <row r="176" spans="1:29" ht="12.75">
      <c r="A176" s="10">
        <f t="shared" si="49"/>
        <v>1.0999241849886263</v>
      </c>
      <c r="B176" s="3">
        <f t="shared" si="44"/>
        <v>30</v>
      </c>
      <c r="C176" s="9">
        <f t="shared" si="50"/>
        <v>-8.710646767044802E-05</v>
      </c>
      <c r="D176" s="10">
        <f t="shared" si="51"/>
        <v>-0.7542736219690339</v>
      </c>
      <c r="E176" s="9">
        <f t="shared" si="52"/>
        <v>-6.114959275503325E-08</v>
      </c>
      <c r="F176" s="10">
        <f t="shared" si="53"/>
        <v>-0.7541251595772895</v>
      </c>
      <c r="G176" s="9">
        <f t="shared" si="54"/>
        <v>-4.076642044076927E-08</v>
      </c>
      <c r="H176" s="10">
        <f t="shared" si="55"/>
        <v>-0.7540360820985235</v>
      </c>
      <c r="I176" s="9">
        <f t="shared" si="56"/>
        <v>-2.038321780147295E-08</v>
      </c>
      <c r="J176" s="3">
        <f t="shared" si="57"/>
        <v>-0.7540063895982981</v>
      </c>
      <c r="K176" s="1">
        <f>0</f>
        <v>0</v>
      </c>
      <c r="L176" s="10">
        <f t="shared" si="58"/>
        <v>1.0999241849886263</v>
      </c>
      <c r="N176" s="9">
        <f t="shared" si="45"/>
        <v>-7.151140029448444E-08</v>
      </c>
      <c r="O176" s="9">
        <f t="shared" si="46"/>
        <v>-5.107960963419407E-08</v>
      </c>
      <c r="P176" s="9">
        <f t="shared" si="47"/>
        <v>-3.064778097843669E-08</v>
      </c>
      <c r="Q176" s="9">
        <f t="shared" si="48"/>
        <v>-1.0215929525788673E-08</v>
      </c>
      <c r="S176" s="10">
        <f t="shared" si="64"/>
        <v>0.03884172521379771</v>
      </c>
      <c r="T176" s="10">
        <f t="shared" si="64"/>
        <v>20.597888248763937</v>
      </c>
      <c r="U176" s="10">
        <f t="shared" si="64"/>
        <v>30.896813220470033</v>
      </c>
      <c r="V176" s="10">
        <f t="shared" si="64"/>
        <v>61.793603458163574</v>
      </c>
      <c r="W176" s="3">
        <f>0</f>
        <v>0</v>
      </c>
      <c r="Y176" s="3">
        <f t="shared" si="59"/>
        <v>-4426.02752022482</v>
      </c>
      <c r="Z176" s="3">
        <f t="shared" si="60"/>
        <v>-3.1071146336489415</v>
      </c>
      <c r="AA176" s="3">
        <f t="shared" si="61"/>
        <v>-2.0714110398155285</v>
      </c>
      <c r="AB176" s="3">
        <f t="shared" si="62"/>
        <v>-1.0357059051157333</v>
      </c>
      <c r="AC176" s="3">
        <f t="shared" si="63"/>
        <v>0</v>
      </c>
    </row>
    <row r="177" spans="1:29" ht="12.75">
      <c r="A177" s="10">
        <f t="shared" si="49"/>
        <v>1.1069749810462457</v>
      </c>
      <c r="B177" s="3">
        <f t="shared" si="44"/>
        <v>30</v>
      </c>
      <c r="C177" s="9">
        <f t="shared" si="50"/>
        <v>8.681300064685134E-05</v>
      </c>
      <c r="D177" s="10">
        <f t="shared" si="51"/>
        <v>-0.7615004374962807</v>
      </c>
      <c r="E177" s="9">
        <f t="shared" si="52"/>
        <v>-6.144116495717764E-08</v>
      </c>
      <c r="F177" s="10">
        <f t="shared" si="53"/>
        <v>-0.7613519885437026</v>
      </c>
      <c r="G177" s="9">
        <f t="shared" si="54"/>
        <v>-4.096080202744927E-08</v>
      </c>
      <c r="H177" s="10">
        <f t="shared" si="55"/>
        <v>-0.7612629191282985</v>
      </c>
      <c r="I177" s="9">
        <f t="shared" si="56"/>
        <v>-2.0480408630515417E-08</v>
      </c>
      <c r="J177" s="3">
        <f t="shared" si="57"/>
        <v>-0.7612332293158484</v>
      </c>
      <c r="K177" s="1">
        <f>0</f>
        <v>0</v>
      </c>
      <c r="L177" s="10">
        <f t="shared" si="58"/>
        <v>1.1069749810462457</v>
      </c>
      <c r="N177" s="9">
        <f t="shared" si="45"/>
        <v>8.674797009237213E-05</v>
      </c>
      <c r="O177" s="9">
        <f t="shared" si="46"/>
        <v>-5.132214754972261E-08</v>
      </c>
      <c r="P177" s="9">
        <f t="shared" si="47"/>
        <v>-3.079330379903919E-08</v>
      </c>
      <c r="Q177" s="9">
        <f t="shared" si="48"/>
        <v>-1.0264437144553517E-08</v>
      </c>
      <c r="S177" s="10">
        <f t="shared" si="64"/>
        <v>0.038873342987959525</v>
      </c>
      <c r="T177" s="10">
        <f t="shared" si="64"/>
        <v>20.500139912767995</v>
      </c>
      <c r="U177" s="10">
        <f t="shared" si="64"/>
        <v>30.75019080880129</v>
      </c>
      <c r="V177" s="10">
        <f t="shared" si="64"/>
        <v>61.50035874522984</v>
      </c>
      <c r="W177" s="3">
        <f>0</f>
        <v>0</v>
      </c>
      <c r="Y177" s="3">
        <f t="shared" si="59"/>
        <v>4411.115962478828</v>
      </c>
      <c r="Z177" s="3">
        <f t="shared" si="60"/>
        <v>-3.1219299122997306</v>
      </c>
      <c r="AA177" s="3">
        <f t="shared" si="61"/>
        <v>-2.081287898274829</v>
      </c>
      <c r="AB177" s="3">
        <f t="shared" si="62"/>
        <v>-1.0406443361594866</v>
      </c>
      <c r="AC177" s="3">
        <f t="shared" si="63"/>
        <v>0</v>
      </c>
    </row>
    <row r="178" spans="1:29" ht="12.75">
      <c r="A178" s="10">
        <f t="shared" si="49"/>
        <v>1.114025777103865</v>
      </c>
      <c r="B178" s="3">
        <f t="shared" si="44"/>
        <v>30</v>
      </c>
      <c r="C178" s="9">
        <f t="shared" si="50"/>
        <v>8.668305194642004E-05</v>
      </c>
      <c r="D178" s="10">
        <f t="shared" si="51"/>
        <v>29.93979654342079</v>
      </c>
      <c r="E178" s="9">
        <f t="shared" si="52"/>
        <v>8.668305318551523E-05</v>
      </c>
      <c r="F178" s="10">
        <f t="shared" si="53"/>
        <v>-0.7686131321820916</v>
      </c>
      <c r="G178" s="9">
        <f t="shared" si="54"/>
        <v>-4.115448178399902E-08</v>
      </c>
      <c r="H178" s="10">
        <f t="shared" si="55"/>
        <v>-0.7685240708678645</v>
      </c>
      <c r="I178" s="9">
        <f t="shared" si="56"/>
        <v>-2.057724854438975E-08</v>
      </c>
      <c r="J178" s="3">
        <f t="shared" si="57"/>
        <v>-0.768494383755814</v>
      </c>
      <c r="K178" s="1">
        <f>0</f>
        <v>0</v>
      </c>
      <c r="L178" s="10">
        <f t="shared" si="58"/>
        <v>1.114025777103865</v>
      </c>
      <c r="N178" s="9">
        <f t="shared" si="45"/>
        <v>8.66182472527156E-05</v>
      </c>
      <c r="O178" s="9">
        <f t="shared" si="46"/>
        <v>8.661824973662267E-05</v>
      </c>
      <c r="P178" s="9">
        <f t="shared" si="47"/>
        <v>-3.093830110344423E-08</v>
      </c>
      <c r="Q178" s="9">
        <f t="shared" si="48"/>
        <v>-1.0312769591190768E-08</v>
      </c>
      <c r="S178" s="10">
        <f t="shared" si="64"/>
        <v>0.038887332489007484</v>
      </c>
      <c r="T178" s="10">
        <f t="shared" si="64"/>
        <v>0.03888733235564836</v>
      </c>
      <c r="U178" s="10">
        <f t="shared" si="64"/>
        <v>30.605475355914148</v>
      </c>
      <c r="V178" s="10">
        <f t="shared" si="64"/>
        <v>61.21092794833394</v>
      </c>
      <c r="W178" s="3">
        <f>0</f>
        <v>0</v>
      </c>
      <c r="Y178" s="3">
        <f t="shared" si="59"/>
        <v>4404.513048370286</v>
      </c>
      <c r="Z178" s="3">
        <f t="shared" si="60"/>
        <v>4404.513111330817</v>
      </c>
      <c r="AA178" s="3">
        <f t="shared" si="61"/>
        <v>-2.0911290955535757</v>
      </c>
      <c r="AB178" s="3">
        <f t="shared" si="62"/>
        <v>-1.0455649366077286</v>
      </c>
      <c r="AC178" s="3">
        <f t="shared" si="63"/>
        <v>0</v>
      </c>
    </row>
    <row r="179" spans="1:29" ht="12.75">
      <c r="A179" s="10">
        <f t="shared" si="49"/>
        <v>1.1210765731614845</v>
      </c>
      <c r="B179" s="3">
        <f t="shared" si="44"/>
        <v>30</v>
      </c>
      <c r="C179" s="9">
        <f t="shared" si="50"/>
        <v>8.655355457712678E-05</v>
      </c>
      <c r="D179" s="10">
        <f t="shared" si="51"/>
        <v>29.93979566485178</v>
      </c>
      <c r="E179" s="9">
        <f t="shared" si="52"/>
        <v>8.65535558219337E-05</v>
      </c>
      <c r="F179" s="10">
        <f t="shared" si="53"/>
        <v>29.87959132262363</v>
      </c>
      <c r="G179" s="9">
        <f t="shared" si="54"/>
        <v>8.655355955635302E-05</v>
      </c>
      <c r="H179" s="10">
        <f t="shared" si="55"/>
        <v>-0.7758194133989607</v>
      </c>
      <c r="I179" s="9">
        <f t="shared" si="56"/>
        <v>-2.0673738684120152E-08</v>
      </c>
      <c r="J179" s="3">
        <f t="shared" si="57"/>
        <v>-0.7757897289998689</v>
      </c>
      <c r="K179" s="1">
        <f>0</f>
        <v>0</v>
      </c>
      <c r="L179" s="10">
        <f t="shared" si="58"/>
        <v>1.1210765731614845</v>
      </c>
      <c r="N179" s="9">
        <f t="shared" si="45"/>
        <v>8.648897496975576E-05</v>
      </c>
      <c r="O179" s="9">
        <f t="shared" si="46"/>
        <v>8.648897746506505E-05</v>
      </c>
      <c r="P179" s="9">
        <f t="shared" si="47"/>
        <v>8.648898245568034E-05</v>
      </c>
      <c r="Q179" s="9">
        <f t="shared" si="48"/>
        <v>-1.036092743531889E-08</v>
      </c>
      <c r="S179" s="10">
        <f t="shared" si="64"/>
        <v>0.0389012660668016</v>
      </c>
      <c r="T179" s="10">
        <f t="shared" si="64"/>
        <v>0.03890126593290019</v>
      </c>
      <c r="U179" s="10">
        <f t="shared" si="64"/>
        <v>0.03890126553119627</v>
      </c>
      <c r="V179" s="10">
        <f t="shared" si="64"/>
        <v>60.92523937110047</v>
      </c>
      <c r="W179" s="3">
        <f>0</f>
        <v>0</v>
      </c>
      <c r="Y179" s="3">
        <f t="shared" si="59"/>
        <v>4397.933067163183</v>
      </c>
      <c r="Z179" s="3">
        <f t="shared" si="60"/>
        <v>4397.933130413936</v>
      </c>
      <c r="AA179" s="3">
        <f t="shared" si="61"/>
        <v>4397.933320166122</v>
      </c>
      <c r="AB179" s="3">
        <f t="shared" si="62"/>
        <v>-1.050467764437837</v>
      </c>
      <c r="AC179" s="3">
        <f t="shared" si="63"/>
        <v>0</v>
      </c>
    </row>
    <row r="180" spans="1:29" ht="12.75">
      <c r="A180" s="10">
        <f t="shared" si="49"/>
        <v>1.1281273692191038</v>
      </c>
      <c r="B180" s="3">
        <f t="shared" si="44"/>
        <v>30</v>
      </c>
      <c r="C180" s="9">
        <f t="shared" si="50"/>
        <v>8.642450699142746E-05</v>
      </c>
      <c r="D180" s="10">
        <f t="shared" si="51"/>
        <v>29.93979478224974</v>
      </c>
      <c r="E180" s="9">
        <f t="shared" si="52"/>
        <v>8.642450824192493E-05</v>
      </c>
      <c r="F180" s="10">
        <f t="shared" si="53"/>
        <v>29.87958955742073</v>
      </c>
      <c r="G180" s="9">
        <f t="shared" si="54"/>
        <v>8.642451199341544E-05</v>
      </c>
      <c r="H180" s="10">
        <f t="shared" si="55"/>
        <v>29.819384318434476</v>
      </c>
      <c r="I180" s="9">
        <f t="shared" si="56"/>
        <v>8.642451824589349E-05</v>
      </c>
      <c r="J180" s="3">
        <f t="shared" si="57"/>
        <v>-0.7831191415326396</v>
      </c>
      <c r="K180" s="1">
        <f>0</f>
        <v>0</v>
      </c>
      <c r="L180" s="10">
        <f t="shared" si="58"/>
        <v>1.1281273692191038</v>
      </c>
      <c r="N180" s="9">
        <f t="shared" si="45"/>
        <v>8.636015169860228E-05</v>
      </c>
      <c r="O180" s="9">
        <f t="shared" si="46"/>
        <v>8.636015420527112E-05</v>
      </c>
      <c r="P180" s="9">
        <f t="shared" si="47"/>
        <v>8.636015921860475E-05</v>
      </c>
      <c r="Q180" s="9">
        <f t="shared" si="48"/>
        <v>8.636016673859566E-05</v>
      </c>
      <c r="S180" s="10">
        <f t="shared" si="64"/>
        <v>0.038915143527858354</v>
      </c>
      <c r="T180" s="10">
        <f t="shared" si="64"/>
        <v>0.038915143393421676</v>
      </c>
      <c r="U180" s="10">
        <f t="shared" si="64"/>
        <v>0.03891514299011188</v>
      </c>
      <c r="V180" s="10">
        <f t="shared" si="64"/>
        <v>0.03891514231792954</v>
      </c>
      <c r="W180" s="3">
        <f>0</f>
        <v>0</v>
      </c>
      <c r="Y180" s="3">
        <f t="shared" si="59"/>
        <v>4391.375940224175</v>
      </c>
      <c r="Z180" s="3">
        <f t="shared" si="60"/>
        <v>4391.376003764074</v>
      </c>
      <c r="AA180" s="3">
        <f t="shared" si="61"/>
        <v>4391.376194383676</v>
      </c>
      <c r="AB180" s="3">
        <f t="shared" si="62"/>
        <v>4391.376512082703</v>
      </c>
      <c r="AC180" s="3">
        <f t="shared" si="63"/>
        <v>0</v>
      </c>
    </row>
    <row r="181" spans="1:29" ht="12.75">
      <c r="A181" s="2"/>
      <c r="B181" s="13"/>
      <c r="C181" s="15"/>
      <c r="D181" s="16"/>
      <c r="E181" s="15"/>
      <c r="F181" s="16"/>
      <c r="G181" s="15"/>
      <c r="H181" s="16"/>
      <c r="I181" s="15"/>
      <c r="J181" s="13"/>
      <c r="K181" s="2"/>
      <c r="L181" s="2"/>
      <c r="N181" s="15"/>
      <c r="O181" s="15"/>
      <c r="P181" s="15"/>
      <c r="Q181" s="15"/>
      <c r="S181" s="16"/>
      <c r="T181" s="16"/>
      <c r="U181" s="16"/>
      <c r="V181" s="16"/>
      <c r="W181" s="13"/>
      <c r="Y181" s="13"/>
      <c r="Z181" s="13"/>
      <c r="AA181" s="13"/>
      <c r="AB181" s="13"/>
      <c r="AC181" s="13"/>
    </row>
    <row r="182" spans="1: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ht="12.75">
      <c r="A185" s="2"/>
      <c r="B185" s="13"/>
      <c r="C185" s="13"/>
      <c r="D185" s="13"/>
      <c r="E185" s="13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ht="12.75">
      <c r="A186" s="2" t="s">
        <v>16</v>
      </c>
      <c r="B186" s="2" t="s">
        <v>62</v>
      </c>
      <c r="C186" s="2" t="s">
        <v>71</v>
      </c>
      <c r="D186" s="13" t="s">
        <v>16</v>
      </c>
      <c r="E186" s="13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ht="12.75">
      <c r="A187" s="2">
        <v>0</v>
      </c>
      <c r="B187" s="2">
        <v>29.71</v>
      </c>
      <c r="C187" s="3">
        <v>29.720962250489748</v>
      </c>
      <c r="D187" s="13">
        <v>0</v>
      </c>
      <c r="E187" s="13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ht="12.75">
      <c r="A188" s="16">
        <v>0.014101592115238818</v>
      </c>
      <c r="B188" s="2">
        <v>71.7</v>
      </c>
      <c r="C188" s="3">
        <v>70.00857199495312</v>
      </c>
      <c r="D188" s="16">
        <v>0.014101592115238818</v>
      </c>
      <c r="E188" s="13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ht="12.75">
      <c r="A189" s="16">
        <v>0.028203184230477636</v>
      </c>
      <c r="B189" s="2">
        <v>71.3</v>
      </c>
      <c r="C189" s="3">
        <v>70.00899224751298</v>
      </c>
      <c r="D189" s="16">
        <v>0.028203184230477636</v>
      </c>
      <c r="E189" s="13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ht="12.75">
      <c r="A190" s="16">
        <v>0.04230477634571646</v>
      </c>
      <c r="B190" s="2">
        <v>72</v>
      </c>
      <c r="C190" s="3">
        <v>70.0096503482448</v>
      </c>
      <c r="D190" s="16">
        <v>0.04230477634571646</v>
      </c>
      <c r="E190" s="13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 ht="12.75">
      <c r="A191" s="16">
        <v>0.05640636846095527</v>
      </c>
      <c r="B191" s="2">
        <v>36</v>
      </c>
      <c r="C191" s="3">
        <v>70.01054465455839</v>
      </c>
      <c r="D191" s="16">
        <v>0.05640636846095527</v>
      </c>
      <c r="E191" s="1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 ht="12.75">
      <c r="A192" s="16">
        <v>0.07050796057619409</v>
      </c>
      <c r="B192" s="2">
        <v>-3.7</v>
      </c>
      <c r="C192" s="3">
        <v>-9.457463159606426</v>
      </c>
      <c r="D192" s="16">
        <v>0.07050796057619409</v>
      </c>
      <c r="E192" s="1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ht="12.75">
      <c r="A193" s="16">
        <v>0.0846095526914329</v>
      </c>
      <c r="B193" s="2">
        <v>-5.3</v>
      </c>
      <c r="C193" s="3">
        <v>-9.458824920852376</v>
      </c>
      <c r="D193" s="16">
        <v>0.0846095526914329</v>
      </c>
      <c r="E193" s="1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 ht="12.75">
      <c r="A194" s="16">
        <v>0.09871114480667172</v>
      </c>
      <c r="B194" s="2">
        <v>-6.4</v>
      </c>
      <c r="C194" s="3">
        <v>-9.46041801232459</v>
      </c>
      <c r="D194" s="16">
        <v>0.09871114480667172</v>
      </c>
      <c r="E194" s="1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ht="12.75">
      <c r="A195" s="16">
        <v>0.11281273692191053</v>
      </c>
      <c r="B195" s="2">
        <v>-6</v>
      </c>
      <c r="C195" s="3">
        <v>-9.462240833598933</v>
      </c>
      <c r="D195" s="16">
        <v>0.11281273692191053</v>
      </c>
      <c r="E195" s="13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ht="12.75">
      <c r="A196" s="16">
        <v>0.12691432903714936</v>
      </c>
      <c r="B196" s="2">
        <v>65.5</v>
      </c>
      <c r="C196" s="3">
        <v>68.91394565928815</v>
      </c>
      <c r="D196" s="16">
        <v>0.12691432903714936</v>
      </c>
      <c r="E196" s="13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 ht="12.75">
      <c r="A197" s="16">
        <v>0.14101592115238817</v>
      </c>
      <c r="B197" s="2">
        <v>69.1</v>
      </c>
      <c r="C197" s="3">
        <v>68.91622295092195</v>
      </c>
      <c r="D197" s="16">
        <v>0.14101592115238817</v>
      </c>
      <c r="E197" s="13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 ht="12.75">
      <c r="A198" s="16">
        <v>0.155117513267627</v>
      </c>
      <c r="B198" s="2">
        <v>68.8</v>
      </c>
      <c r="C198" s="3">
        <v>68.91872521143047</v>
      </c>
      <c r="D198" s="16">
        <v>0.155117513267627</v>
      </c>
      <c r="E198" s="13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ht="12.75">
      <c r="A199" s="16">
        <v>0.1692191053828658</v>
      </c>
      <c r="B199" s="2">
        <v>68</v>
      </c>
      <c r="C199" s="3">
        <v>68.92145088155358</v>
      </c>
      <c r="D199" s="16">
        <v>0.1692191053828658</v>
      </c>
      <c r="E199" s="13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ht="12.75">
      <c r="A200" s="16">
        <v>0.18332069749810462</v>
      </c>
      <c r="B200" s="2">
        <v>-0.1999999999999993</v>
      </c>
      <c r="C200" s="3">
        <v>-8.377914926812744</v>
      </c>
      <c r="D200" s="16">
        <v>0.18332069749810462</v>
      </c>
      <c r="E200" s="1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ht="12.75">
      <c r="A201" s="16">
        <v>0.19742228961334343</v>
      </c>
      <c r="B201" s="2">
        <v>-3.1</v>
      </c>
      <c r="C201" s="3">
        <v>-8.381082307035415</v>
      </c>
      <c r="D201" s="16">
        <v>0.19742228961334343</v>
      </c>
      <c r="E201" s="13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ht="12.75">
      <c r="A202" s="16">
        <v>0.21152388172858225</v>
      </c>
      <c r="B202" s="2">
        <v>-4.2</v>
      </c>
      <c r="C202" s="3">
        <v>-8.384468447994774</v>
      </c>
      <c r="D202" s="16">
        <v>0.21152388172858225</v>
      </c>
      <c r="E202" s="13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ht="12.75">
      <c r="A203" s="16">
        <v>0.22562547384382106</v>
      </c>
      <c r="B203" s="2">
        <v>-3.7</v>
      </c>
      <c r="C203" s="3">
        <v>-8.388071830614834</v>
      </c>
      <c r="D203" s="16">
        <v>0.22562547384382106</v>
      </c>
      <c r="E203" s="13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 ht="12.75">
      <c r="A204" s="16">
        <v>0.23972706595905988</v>
      </c>
      <c r="B204" s="2">
        <v>58</v>
      </c>
      <c r="C204" s="3">
        <v>67.84926783534839</v>
      </c>
      <c r="D204" s="16">
        <v>0.23972706595905988</v>
      </c>
      <c r="E204" s="13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ht="12.75">
      <c r="A205" s="16">
        <v>0.2538286580742987</v>
      </c>
      <c r="B205" s="2">
        <v>66</v>
      </c>
      <c r="C205" s="3">
        <v>67.8533003890167</v>
      </c>
      <c r="D205" s="16">
        <v>0.2538286580742987</v>
      </c>
      <c r="E205" s="13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ht="12.75">
      <c r="A206" s="16">
        <v>0.26793025018953753</v>
      </c>
      <c r="B206" s="2">
        <v>66.6</v>
      </c>
      <c r="C206" s="3">
        <v>67.857545645184</v>
      </c>
      <c r="D206" s="16">
        <v>0.26793025018953753</v>
      </c>
      <c r="E206" s="13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 ht="12.75">
      <c r="A207" s="16">
        <v>0.28203184230477635</v>
      </c>
      <c r="B207" s="2">
        <v>66.4</v>
      </c>
      <c r="C207" s="3">
        <v>67.86200212400041</v>
      </c>
      <c r="D207" s="16">
        <v>0.28203184230477635</v>
      </c>
      <c r="E207" s="13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ht="12.75">
      <c r="A208" s="16">
        <v>0.29613343442001516</v>
      </c>
      <c r="B208" s="2">
        <v>7</v>
      </c>
      <c r="C208" s="3">
        <v>-7.327902678577147</v>
      </c>
      <c r="D208" s="16">
        <v>0.29613343442001516</v>
      </c>
      <c r="E208" s="13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ht="12.75">
      <c r="A209" s="16">
        <v>0.310235026535254</v>
      </c>
      <c r="B209" s="2">
        <v>2.3</v>
      </c>
      <c r="C209" s="3">
        <v>-7.332776007529304</v>
      </c>
      <c r="D209" s="16">
        <v>0.310235026535254</v>
      </c>
      <c r="E209" s="13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 ht="12.75">
      <c r="A210" s="16">
        <v>0.3243366186504928</v>
      </c>
      <c r="B210" s="2">
        <v>-1.3</v>
      </c>
      <c r="C210" s="3">
        <v>-7.3378561273963046</v>
      </c>
      <c r="D210" s="16">
        <v>0.3243366186504928</v>
      </c>
      <c r="E210" s="13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ht="12.75">
      <c r="A211" s="16">
        <v>0.3384382107657316</v>
      </c>
      <c r="B211" s="2">
        <v>0.5</v>
      </c>
      <c r="C211" s="3">
        <v>-7.343141596617427</v>
      </c>
      <c r="D211" s="16">
        <v>0.3384382107657316</v>
      </c>
      <c r="E211" s="13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ht="12.75">
      <c r="A212" s="16">
        <v>0.3525398028809704</v>
      </c>
      <c r="B212" s="2">
        <v>43.8</v>
      </c>
      <c r="C212" s="3">
        <v>66.8137191511283</v>
      </c>
      <c r="D212" s="16">
        <v>0.3525398028809704</v>
      </c>
      <c r="E212" s="13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12.75">
      <c r="A213" s="16">
        <v>0.36664139499620924</v>
      </c>
      <c r="B213" s="2">
        <v>63</v>
      </c>
      <c r="C213" s="3">
        <v>66.81940936467615</v>
      </c>
      <c r="D213" s="16">
        <v>0.36664139499620924</v>
      </c>
      <c r="E213" s="1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ht="12.75">
      <c r="A214" s="16">
        <v>0.38074298711144805</v>
      </c>
      <c r="B214" s="2">
        <v>64.8</v>
      </c>
      <c r="C214" s="3">
        <v>66.82530060102644</v>
      </c>
      <c r="D214" s="16">
        <v>0.38074298711144805</v>
      </c>
      <c r="E214" s="1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ht="12.75">
      <c r="A215" s="16">
        <v>0.39484457922668686</v>
      </c>
      <c r="B215" s="2">
        <v>64</v>
      </c>
      <c r="C215" s="3">
        <v>66.83139145599165</v>
      </c>
      <c r="D215" s="16">
        <v>0.39484457922668686</v>
      </c>
      <c r="E215" s="13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ht="12.75">
      <c r="A216" s="16">
        <v>0.4089461713419257</v>
      </c>
      <c r="B216" s="2">
        <v>53.2</v>
      </c>
      <c r="C216" s="3">
        <v>-6.306618329281237</v>
      </c>
      <c r="D216" s="16">
        <v>0.4089461713419257</v>
      </c>
      <c r="E216" s="1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ht="12.75">
      <c r="A217" s="16">
        <v>0.4230477634571645</v>
      </c>
      <c r="B217" s="2">
        <v>2.3</v>
      </c>
      <c r="C217" s="3">
        <v>-6.313102034866271</v>
      </c>
      <c r="D217" s="16">
        <v>0.4230477634571645</v>
      </c>
      <c r="E217" s="13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ht="12.75">
      <c r="A218" s="16">
        <v>0.4371493555724033</v>
      </c>
      <c r="B218" s="2">
        <v>-0.6</v>
      </c>
      <c r="C218" s="3">
        <v>-6.319781135495131</v>
      </c>
      <c r="D218" s="16">
        <v>0.4371493555724033</v>
      </c>
      <c r="E218" s="13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ht="12.75">
      <c r="A219" s="16">
        <v>0.4512509476876421</v>
      </c>
      <c r="B219" s="2">
        <v>0.7000000000000011</v>
      </c>
      <c r="C219" s="3">
        <v>-6.326654263457751</v>
      </c>
      <c r="D219" s="16">
        <v>0.4512509476876421</v>
      </c>
      <c r="E219" s="1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ht="12.75">
      <c r="A220" s="16">
        <v>0.46535253980288094</v>
      </c>
      <c r="B220" s="2">
        <v>54</v>
      </c>
      <c r="C220" s="3">
        <v>65.80650265193424</v>
      </c>
      <c r="D220" s="16">
        <v>0.46535253980288094</v>
      </c>
      <c r="E220" s="1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 ht="12.75">
      <c r="A221" s="16">
        <v>0.47945413191811975</v>
      </c>
      <c r="B221" s="2">
        <v>58.3</v>
      </c>
      <c r="C221" s="3">
        <v>65.8137569459445</v>
      </c>
      <c r="D221" s="16">
        <v>0.47945413191811975</v>
      </c>
      <c r="E221" s="13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ht="12.75">
      <c r="A222" s="16">
        <v>0.49355572403335857</v>
      </c>
      <c r="B222" s="2">
        <v>62</v>
      </c>
      <c r="C222" s="3">
        <v>65.82120114453836</v>
      </c>
      <c r="D222" s="16">
        <v>0.49355572403335857</v>
      </c>
      <c r="E222" s="13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ht="12.75">
      <c r="A223" s="16">
        <v>0.5076573161485974</v>
      </c>
      <c r="B223" s="2">
        <v>62.8</v>
      </c>
      <c r="C223" s="3">
        <v>65.82883391560759</v>
      </c>
      <c r="D223" s="16">
        <v>0.5076573161485974</v>
      </c>
      <c r="E223" s="13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ht="12.75">
      <c r="A224" s="16">
        <v>0.5217589082638363</v>
      </c>
      <c r="B224" s="2">
        <v>24.4</v>
      </c>
      <c r="C224" s="3">
        <v>-5.313275901835185</v>
      </c>
      <c r="D224" s="16">
        <v>0.5217589082638363</v>
      </c>
      <c r="E224" s="13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ht="12.75">
      <c r="A225" s="16">
        <v>0.5358605003790752</v>
      </c>
      <c r="B225" s="2">
        <v>8.5</v>
      </c>
      <c r="C225" s="3">
        <v>-5.3212783605807115</v>
      </c>
      <c r="D225" s="16">
        <v>0.5358605003790752</v>
      </c>
      <c r="E225" s="13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ht="12.75">
      <c r="A226" s="16">
        <v>0.549962092494314</v>
      </c>
      <c r="B226" s="2">
        <v>2.7</v>
      </c>
      <c r="C226" s="3">
        <v>-5.329465367753973</v>
      </c>
      <c r="D226" s="16">
        <v>0.549962092494314</v>
      </c>
      <c r="E226" s="13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ht="12.75">
      <c r="A227" s="16">
        <v>0.5640636846095529</v>
      </c>
      <c r="B227" s="2">
        <v>2.7</v>
      </c>
      <c r="C227" s="3">
        <v>-5.3378356259926445</v>
      </c>
      <c r="D227" s="16">
        <v>0.5640636846095529</v>
      </c>
      <c r="E227" s="13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ht="12.75">
      <c r="A228" s="16">
        <v>0.5781652767247918</v>
      </c>
      <c r="B228" s="2">
        <v>34.4</v>
      </c>
      <c r="C228" s="3">
        <v>64.82684318707103</v>
      </c>
      <c r="D228" s="16">
        <v>0.5781652767247918</v>
      </c>
      <c r="E228" s="13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ht="12.75">
      <c r="A229" s="16">
        <v>0.5922668688400307</v>
      </c>
      <c r="B229" s="13">
        <v>52.3</v>
      </c>
      <c r="C229" s="3">
        <v>64.8355718579149</v>
      </c>
      <c r="D229" s="16">
        <v>0.5922668688400307</v>
      </c>
      <c r="E229" s="13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ht="12.75">
      <c r="A230" s="16">
        <v>0.6063684609552695</v>
      </c>
      <c r="B230" s="13">
        <v>61.7</v>
      </c>
      <c r="C230" s="3">
        <v>64.84447985240134</v>
      </c>
      <c r="D230" s="16">
        <v>0.6063684609552695</v>
      </c>
      <c r="E230" s="13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ht="12.75">
      <c r="A231" s="16">
        <v>0.6204700530705084</v>
      </c>
      <c r="B231" s="13">
        <v>62.4</v>
      </c>
      <c r="C231" s="3">
        <v>64.85356590707704</v>
      </c>
      <c r="D231" s="16">
        <v>0.6204700530705084</v>
      </c>
      <c r="E231" s="13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ht="12.75">
      <c r="A232" s="16">
        <v>0.6345716451857473</v>
      </c>
      <c r="B232" s="13">
        <v>56.6</v>
      </c>
      <c r="C232" s="3">
        <v>-4.347110922812166</v>
      </c>
      <c r="D232" s="16">
        <v>0.6345716451857473</v>
      </c>
      <c r="E232" s="13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ht="12.75">
      <c r="A233" s="16">
        <v>0.6486732373009861</v>
      </c>
      <c r="B233" s="13">
        <v>16.8</v>
      </c>
      <c r="C233" s="3">
        <v>-4.356544315454764</v>
      </c>
      <c r="D233" s="16">
        <v>0.6486732373009861</v>
      </c>
      <c r="E233" s="13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ht="12.75">
      <c r="A234" s="16">
        <v>0.662774829416225</v>
      </c>
      <c r="B234" s="13">
        <v>3.2</v>
      </c>
      <c r="C234" s="3">
        <v>-4.3661519354508895</v>
      </c>
      <c r="D234" s="16">
        <v>0.662774829416225</v>
      </c>
      <c r="E234" s="13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ht="12.75">
      <c r="A235" s="16">
        <v>0.6768764215314639</v>
      </c>
      <c r="B235" s="13">
        <v>3.6</v>
      </c>
      <c r="C235" s="3">
        <v>-4.375932552438018</v>
      </c>
      <c r="D235" s="16">
        <v>0.6768764215314639</v>
      </c>
      <c r="E235" s="13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ht="12.75">
      <c r="A236" s="16">
        <v>0.6909780136467027</v>
      </c>
      <c r="B236" s="13">
        <v>7.9</v>
      </c>
      <c r="C236" s="3">
        <v>63.87398681330815</v>
      </c>
      <c r="D236" s="16">
        <v>0.6909780136467027</v>
      </c>
      <c r="E236" s="13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ht="12.75">
      <c r="A237" s="16">
        <v>0.7050796057619416</v>
      </c>
      <c r="B237" s="13">
        <v>35.1</v>
      </c>
      <c r="C237" s="3">
        <v>63.88410389122205</v>
      </c>
      <c r="D237" s="16">
        <v>0.7050796057619416</v>
      </c>
      <c r="E237" s="1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ht="12.75">
      <c r="A238" s="16">
        <v>0.7191811978771805</v>
      </c>
      <c r="B238" s="13">
        <v>56.6</v>
      </c>
      <c r="C238" s="3">
        <v>63.89439022587999</v>
      </c>
      <c r="D238" s="16">
        <v>0.7191811978771805</v>
      </c>
      <c r="E238" s="13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ht="12.75">
      <c r="A239" s="16">
        <v>0.7332827899924194</v>
      </c>
      <c r="B239" s="13">
        <v>60</v>
      </c>
      <c r="C239" s="3">
        <v>63.904844619210444</v>
      </c>
      <c r="D239" s="16">
        <v>0.7332827899924194</v>
      </c>
      <c r="E239" s="13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ht="12.75">
      <c r="A240" s="16">
        <v>0.7473843821076582</v>
      </c>
      <c r="B240" s="13">
        <v>58.8</v>
      </c>
      <c r="C240" s="3">
        <v>-3.4073798341314228</v>
      </c>
      <c r="D240" s="16">
        <v>0.7473843821076582</v>
      </c>
      <c r="E240" s="1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ht="12.75">
      <c r="A241" s="16">
        <v>0.7614859742228971</v>
      </c>
      <c r="B241" s="13">
        <v>33.3</v>
      </c>
      <c r="C241" s="3">
        <v>-3.4181600061446424</v>
      </c>
      <c r="D241" s="16">
        <v>0.7614859742228971</v>
      </c>
      <c r="E241" s="1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ht="12.75">
      <c r="A242" s="16">
        <v>0.775587566338136</v>
      </c>
      <c r="B242" s="13">
        <v>7.4</v>
      </c>
      <c r="C242" s="3">
        <v>-3.4291045872120995</v>
      </c>
      <c r="D242" s="16">
        <v>0.775587566338136</v>
      </c>
      <c r="E242" s="1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ht="12.75">
      <c r="A243" s="16">
        <v>0.7896891584533748</v>
      </c>
      <c r="B243" s="13">
        <v>5.4</v>
      </c>
      <c r="C243" s="3">
        <v>-3.440212410771597</v>
      </c>
      <c r="D243" s="16">
        <v>0.7896891584533748</v>
      </c>
      <c r="E243" s="13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ht="12.75">
      <c r="A244" s="16">
        <v>0.8037907505686137</v>
      </c>
      <c r="B244" s="13">
        <v>8.3</v>
      </c>
      <c r="C244" s="3">
        <v>62.94720021466587</v>
      </c>
      <c r="D244" s="16">
        <v>0.8037907505686137</v>
      </c>
      <c r="E244" s="13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ht="12.75">
      <c r="A245" s="16">
        <v>0.8178923426838526</v>
      </c>
      <c r="B245" s="13">
        <v>35.6</v>
      </c>
      <c r="C245" s="3">
        <v>62.95862332669042</v>
      </c>
      <c r="D245" s="16">
        <v>0.8178923426838526</v>
      </c>
      <c r="E245" s="1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ht="12.75">
      <c r="A246" s="16">
        <v>0.8319939347990915</v>
      </c>
      <c r="B246" s="13">
        <v>50.7</v>
      </c>
      <c r="C246" s="3">
        <v>62.97020612029534</v>
      </c>
      <c r="D246" s="16">
        <v>0.8319939347990915</v>
      </c>
      <c r="E246" s="1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ht="12.75">
      <c r="A247" s="16">
        <v>0.8460955269143303</v>
      </c>
      <c r="B247" s="13">
        <v>58.1</v>
      </c>
      <c r="C247" s="3">
        <v>62.98194745966341</v>
      </c>
      <c r="D247" s="16">
        <v>0.8460955269143303</v>
      </c>
      <c r="E247" s="13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12.75">
      <c r="A248" s="16">
        <v>0.8601971190295692</v>
      </c>
      <c r="B248" s="13">
        <v>55.4</v>
      </c>
      <c r="C248" s="3">
        <v>-2.493359420836258</v>
      </c>
      <c r="D248" s="16">
        <v>0.8601971190295692</v>
      </c>
      <c r="E248" s="1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ht="12.75">
      <c r="A249" s="16">
        <v>0.8742987111448081</v>
      </c>
      <c r="B249" s="13">
        <v>33.8</v>
      </c>
      <c r="C249" s="3">
        <v>-2.505405747740294</v>
      </c>
      <c r="D249" s="16">
        <v>0.8742987111448081</v>
      </c>
      <c r="E249" s="1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ht="12.75">
      <c r="A250" s="16">
        <v>0.8884003032600469</v>
      </c>
      <c r="B250" s="13">
        <v>15</v>
      </c>
      <c r="C250" s="3">
        <v>-2.5176071463174847</v>
      </c>
      <c r="D250" s="16">
        <v>0.8884003032600469</v>
      </c>
      <c r="E250" s="1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ht="12.75">
      <c r="A251" s="16">
        <v>0.9025018953752858</v>
      </c>
      <c r="B251" s="13">
        <v>7.2</v>
      </c>
      <c r="C251" s="3">
        <v>-2.5299625107486188</v>
      </c>
      <c r="D251" s="16">
        <v>0.9025018953752858</v>
      </c>
      <c r="E251" s="1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ht="12.75">
      <c r="A252" s="2"/>
      <c r="B252" s="13"/>
      <c r="C252" s="3"/>
      <c r="D252" s="13"/>
      <c r="E252" s="13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ht="12.75">
      <c r="A253" s="2"/>
      <c r="B253" s="13"/>
      <c r="D253" s="13"/>
      <c r="E253" s="13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ht="12.75">
      <c r="A254" s="2"/>
      <c r="B254" s="13"/>
      <c r="C254" s="3"/>
      <c r="D254" s="13"/>
      <c r="E254" s="1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ht="12.75">
      <c r="A255" s="2"/>
      <c r="B255" s="13"/>
      <c r="D255" s="13"/>
      <c r="E255" s="13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ht="12.75">
      <c r="A256" s="2"/>
      <c r="B256" s="13"/>
      <c r="C256" s="3"/>
      <c r="D256" s="13"/>
      <c r="E256" s="13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ht="12.75">
      <c r="A257" s="2"/>
      <c r="B257" s="13"/>
      <c r="D257" s="13"/>
      <c r="E257" s="1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ht="12.75">
      <c r="A258" s="2"/>
      <c r="B258" s="13"/>
      <c r="C258" s="3"/>
      <c r="D258" s="13"/>
      <c r="E258" s="1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ht="12.75">
      <c r="A259" s="2"/>
      <c r="B259" s="13"/>
      <c r="D259" s="13"/>
      <c r="E259" s="1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ht="12.75">
      <c r="A260" s="2"/>
      <c r="B260" s="13"/>
      <c r="C260" s="3"/>
      <c r="D260" s="13"/>
      <c r="E260" s="1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ht="12.75">
      <c r="A261" s="2"/>
      <c r="B261" s="13"/>
      <c r="D261" s="13"/>
      <c r="E261" s="13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ht="12.75">
      <c r="A262" s="2"/>
      <c r="B262" s="13"/>
      <c r="C262" s="3"/>
      <c r="D262" s="13"/>
      <c r="E262" s="13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ht="12.75">
      <c r="A263" s="2"/>
      <c r="B263" s="13"/>
      <c r="D263" s="13"/>
      <c r="E263" s="13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ht="12.75">
      <c r="A264" s="2"/>
      <c r="B264" s="13"/>
      <c r="C264" s="3"/>
      <c r="D264" s="13"/>
      <c r="E264" s="13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ht="12.75">
      <c r="A265" s="2"/>
      <c r="B265" s="13"/>
      <c r="D265" s="13"/>
      <c r="E265" s="13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ht="12.75">
      <c r="A266" s="2"/>
      <c r="B266" s="13"/>
      <c r="C266" s="3"/>
      <c r="D266" s="13"/>
      <c r="E266" s="13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ht="12.75">
      <c r="A267" s="2"/>
      <c r="B267" s="13"/>
      <c r="D267" s="13"/>
      <c r="E267" s="13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ht="12.75">
      <c r="A268" s="2"/>
      <c r="B268" s="13"/>
      <c r="C268" s="3"/>
      <c r="D268" s="13"/>
      <c r="E268" s="13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ht="12.75">
      <c r="A269" s="2"/>
      <c r="B269" s="13"/>
      <c r="C269" s="3"/>
      <c r="D269" s="13"/>
      <c r="E269" s="1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ht="12.75">
      <c r="A270" s="2"/>
      <c r="B270" s="13"/>
      <c r="C270" s="3"/>
      <c r="D270" s="13"/>
      <c r="E270" s="1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ht="12.75">
      <c r="A271" s="2"/>
      <c r="B271" s="13"/>
      <c r="C271" s="3"/>
      <c r="D271" s="13"/>
      <c r="E271" s="1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ht="12.75">
      <c r="A272" s="2"/>
      <c r="B272" s="13"/>
      <c r="D272" s="13"/>
      <c r="E272" s="13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ht="12.75">
      <c r="A273" s="2"/>
      <c r="B273" s="13"/>
      <c r="D273" s="13"/>
      <c r="E273" s="13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ht="12.75">
      <c r="A274" s="2"/>
      <c r="B274" s="13"/>
      <c r="D274" s="13"/>
      <c r="E274" s="13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ht="12.75">
      <c r="A275" s="2"/>
      <c r="B275" s="13"/>
      <c r="D275" s="13"/>
      <c r="E275" s="13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ht="12.75">
      <c r="A276" s="2"/>
      <c r="B276" s="13"/>
      <c r="D276" s="13"/>
      <c r="E276" s="13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ht="12.75">
      <c r="A277" s="2"/>
      <c r="B277" s="13"/>
      <c r="D277" s="13"/>
      <c r="E277" s="1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ht="12.75">
      <c r="A278" s="2"/>
      <c r="B278" s="13"/>
      <c r="D278" s="13"/>
      <c r="E278" s="13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ht="12.75">
      <c r="A279" s="2"/>
      <c r="B279" s="13"/>
      <c r="D279" s="13"/>
      <c r="E279" s="13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ht="12.75">
      <c r="A280" s="2"/>
      <c r="B280" s="13"/>
      <c r="D280" s="13"/>
      <c r="E280" s="13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ht="12.75">
      <c r="A281" s="2"/>
      <c r="B281" s="13"/>
      <c r="D281" s="13"/>
      <c r="E281" s="13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ht="12.75">
      <c r="A282" s="2"/>
      <c r="B282" s="13"/>
      <c r="D282" s="2"/>
      <c r="E282" s="13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ht="12.75">
      <c r="A283" s="2"/>
      <c r="B283" s="13"/>
      <c r="D283" s="2"/>
      <c r="E283" s="13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ht="12.75">
      <c r="A284" s="2"/>
      <c r="B284" s="13"/>
      <c r="E284" s="13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ht="12.75">
      <c r="A285" s="2"/>
      <c r="B285" s="13"/>
      <c r="E285" s="13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ht="12.75">
      <c r="A286" s="2"/>
      <c r="B286" s="13"/>
      <c r="E286" s="13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ht="12.75">
      <c r="A287" s="2"/>
      <c r="B287" s="13"/>
      <c r="E287" s="13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ht="12.75">
      <c r="A288" s="2"/>
      <c r="B288" s="13"/>
      <c r="C288" s="3"/>
      <c r="E288" s="13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ht="12.75">
      <c r="A289" s="2"/>
      <c r="B289" s="13"/>
      <c r="C289" s="3"/>
      <c r="E289" s="13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ht="12.75">
      <c r="A290" s="2"/>
      <c r="B290" s="13"/>
      <c r="C290" s="3"/>
      <c r="E290" s="13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ht="12.75">
      <c r="A291" s="2"/>
      <c r="B291" s="13"/>
      <c r="C291" s="3"/>
      <c r="E291" s="13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ht="12.75">
      <c r="A292" s="2"/>
      <c r="B292" s="13"/>
      <c r="E292" s="13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ht="12.75">
      <c r="A293" s="2"/>
      <c r="B293" s="13"/>
      <c r="E293" s="13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ht="12.75">
      <c r="A294" s="2"/>
      <c r="B294" s="13"/>
      <c r="E294" s="13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ht="12.75">
      <c r="A295" s="2"/>
      <c r="B295" s="13"/>
      <c r="E295" s="13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ht="12.75">
      <c r="A296" s="2"/>
      <c r="B296" s="13"/>
      <c r="E296" s="13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ht="12.75">
      <c r="A297" s="2"/>
      <c r="B297" s="13"/>
      <c r="E297" s="13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ht="12.75">
      <c r="A298" s="2"/>
      <c r="B298" s="13"/>
      <c r="E298" s="13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ht="12.75">
      <c r="A299" s="2"/>
      <c r="B299" s="13"/>
      <c r="E299" s="13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1:17" ht="12.75">
      <c r="A300" s="2"/>
      <c r="B300" s="13"/>
      <c r="E300" s="13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ht="12.75">
      <c r="A301" s="2"/>
      <c r="B301" s="13"/>
      <c r="E301" s="13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ht="12.75">
      <c r="A302" s="2"/>
      <c r="B302" s="13"/>
      <c r="E302" s="13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ht="12.75">
      <c r="A303" s="2"/>
      <c r="B303" s="13"/>
      <c r="E303" s="13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ht="12.75">
      <c r="A304" s="2"/>
      <c r="B304" s="13"/>
      <c r="E304" s="13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ht="12.75">
      <c r="A305" s="2"/>
      <c r="B305" s="13"/>
      <c r="E305" s="13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1:17" ht="12.75">
      <c r="A306" s="2"/>
      <c r="B306" s="13"/>
      <c r="E306" s="13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1:17" ht="12.75">
      <c r="A307" s="2"/>
      <c r="B307" s="13"/>
      <c r="E307" s="13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1:17" ht="12.75">
      <c r="A308" s="2"/>
      <c r="B308" s="13"/>
      <c r="C308" s="3"/>
      <c r="E308" s="13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1:17" ht="12.75">
      <c r="A309" s="2"/>
      <c r="B309" s="13"/>
      <c r="C309" s="3"/>
      <c r="E309" s="13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1:17" ht="12.75">
      <c r="A310" s="2"/>
      <c r="B310" s="13"/>
      <c r="C310" s="3"/>
      <c r="E310" s="13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1:17" ht="12.75">
      <c r="A311" s="2"/>
      <c r="B311" s="13"/>
      <c r="C311" s="3"/>
      <c r="E311" s="13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1:17" ht="12.75">
      <c r="A312" s="2"/>
      <c r="B312" s="13"/>
      <c r="E312" s="13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1:17" ht="12.75">
      <c r="A313" s="2"/>
      <c r="B313" s="13"/>
      <c r="E313" s="13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1:17" ht="12.75">
      <c r="A314" s="2"/>
      <c r="B314" s="13"/>
      <c r="E314" s="13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1:17" ht="12.75">
      <c r="A315" s="2"/>
      <c r="B315" s="13"/>
      <c r="E315" s="13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1:17" ht="12.75">
      <c r="A316" s="2"/>
      <c r="B316" s="13"/>
      <c r="E316" s="13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1:17" ht="12.75">
      <c r="A317" s="2"/>
      <c r="B317" s="13"/>
      <c r="E317" s="13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1:17" ht="12.75">
      <c r="A318" s="2"/>
      <c r="B318" s="13"/>
      <c r="E318" s="13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1:17" ht="12.75">
      <c r="A319" s="2"/>
      <c r="B319" s="13"/>
      <c r="E319" s="13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1:17" ht="12.75">
      <c r="A320" s="2"/>
      <c r="B320" s="13"/>
      <c r="E320" s="13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1:17" ht="12.75">
      <c r="A321" s="2"/>
      <c r="B321" s="13"/>
      <c r="E321" s="13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1:17" ht="12.75">
      <c r="A322" s="2"/>
      <c r="B322" s="13"/>
      <c r="E322" s="13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1:17" ht="12.75">
      <c r="A323" s="2"/>
      <c r="B323" s="13"/>
      <c r="E323" s="13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1:17" ht="12.75">
      <c r="A324" s="2"/>
      <c r="B324" s="13"/>
      <c r="E324" s="13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1:17" ht="12.75">
      <c r="A325" s="2"/>
      <c r="B325" s="13"/>
      <c r="E325" s="13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1:17" ht="12.75">
      <c r="A326" s="2"/>
      <c r="B326" s="13"/>
      <c r="E326" s="13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1:17" ht="12.75">
      <c r="A327" s="2"/>
      <c r="B327" s="13"/>
      <c r="E327" s="13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1:17" ht="12.75">
      <c r="A328" s="2"/>
      <c r="B328" s="13"/>
      <c r="C328" s="3"/>
      <c r="E328" s="13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1:17" ht="12.75">
      <c r="A329" s="2"/>
      <c r="B329" s="13"/>
      <c r="C329" s="3"/>
      <c r="E329" s="13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1:17" ht="12.75">
      <c r="A330" s="2"/>
      <c r="B330" s="13"/>
      <c r="C330" s="3"/>
      <c r="E330" s="13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1:17" ht="12.75">
      <c r="A331" s="2"/>
      <c r="B331" s="13"/>
      <c r="C331" s="3"/>
      <c r="E331" s="13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1:17" ht="12.75">
      <c r="A332" s="2"/>
      <c r="B332" s="13"/>
      <c r="C332" s="3"/>
      <c r="E332" s="13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ht="12.75">
      <c r="A333" s="2"/>
      <c r="B333" s="13"/>
      <c r="C333" s="3"/>
      <c r="E333" s="13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1:17" ht="12.75">
      <c r="A334" s="2"/>
      <c r="B334" s="13"/>
      <c r="C334" s="3"/>
      <c r="E334" s="13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ht="12.75">
      <c r="A335" s="2"/>
      <c r="B335" s="13"/>
      <c r="C335" s="3"/>
      <c r="E335" s="13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ht="12.75">
      <c r="A336" s="2"/>
      <c r="B336" s="13"/>
      <c r="C336" s="3"/>
      <c r="E336" s="13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ht="12.75">
      <c r="A337" s="2"/>
      <c r="B337" s="13"/>
      <c r="C337" s="3"/>
      <c r="E337" s="13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ht="12.75">
      <c r="A338" s="2"/>
      <c r="B338" s="13"/>
      <c r="C338" s="3"/>
      <c r="E338" s="13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1:17" ht="12.75">
      <c r="A339" s="2"/>
      <c r="B339" s="13"/>
      <c r="C339" s="3"/>
      <c r="E339" s="13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ht="12.75">
      <c r="A340" s="2"/>
      <c r="B340" s="13"/>
      <c r="C340" s="3"/>
      <c r="E340" s="13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ht="12.75">
      <c r="A341" s="2"/>
      <c r="B341" s="13"/>
      <c r="C341" s="3"/>
      <c r="E341" s="13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ht="12.75">
      <c r="A342" s="2"/>
      <c r="B342" s="13"/>
      <c r="C342" s="3"/>
      <c r="E342" s="13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ht="12.75">
      <c r="A343" s="2"/>
      <c r="B343" s="13"/>
      <c r="C343" s="3"/>
      <c r="E343" s="13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1:17" ht="12.75">
      <c r="A344" s="2"/>
      <c r="B344" s="13"/>
      <c r="C344" s="3"/>
      <c r="E344" s="13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1:17" ht="12.75">
      <c r="A345" s="2"/>
      <c r="B345" s="13"/>
      <c r="C345" s="3"/>
      <c r="E345" s="13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1:17" ht="12.75">
      <c r="A346" s="2"/>
      <c r="B346" s="2"/>
      <c r="C346" s="3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1:17" ht="12.75">
      <c r="A347" s="2"/>
      <c r="B347" s="2"/>
      <c r="C347" s="3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ht="12.75">
      <c r="A349" s="2"/>
      <c r="B349" s="13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ht="12.75">
      <c r="A350" s="2"/>
      <c r="B350" s="13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1:17" ht="12.75">
      <c r="A351" s="2"/>
      <c r="B351" s="13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ht="12.75">
      <c r="A352" s="2"/>
      <c r="B352" s="13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ht="12.75">
      <c r="A353" s="2"/>
      <c r="B353" s="13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ht="12.75">
      <c r="A354" s="2"/>
      <c r="B354" s="13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spans="1:17" ht="12.75">
      <c r="A355" s="2"/>
      <c r="B355" s="13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spans="1:17" ht="12.75">
      <c r="A356" s="2"/>
      <c r="B356" s="13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spans="1:17" ht="12.75">
      <c r="A357" s="2"/>
      <c r="B357" s="13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ht="12.75">
      <c r="A358" s="2"/>
      <c r="B358" s="13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spans="1:17" ht="12.75">
      <c r="A359" s="2"/>
      <c r="B359" s="13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1:17" ht="12.75">
      <c r="A360" s="2"/>
      <c r="B360" s="13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spans="1:17" ht="12.75">
      <c r="A361" s="2"/>
      <c r="B361" s="13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spans="1:17" ht="12.75">
      <c r="A362" s="2"/>
      <c r="B362" s="13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pans="1:17" ht="12.75">
      <c r="A363" s="2"/>
      <c r="B363" s="13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spans="1:17" ht="12.75">
      <c r="A364" s="2"/>
      <c r="B364" s="13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1:17" ht="12.75">
      <c r="A365" s="2"/>
      <c r="B365" s="13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pans="1:17" ht="12.75">
      <c r="A366" s="2"/>
      <c r="B366" s="13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pans="1:17" ht="12.75">
      <c r="A367" s="2"/>
      <c r="B367" s="13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spans="1:17" ht="12.75">
      <c r="A368" s="2"/>
      <c r="B368" s="13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spans="1:17" ht="12.75">
      <c r="A369" s="2"/>
      <c r="B369" s="13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spans="1:17" ht="12.75">
      <c r="A370" s="2"/>
      <c r="B370" s="13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 spans="1:17" ht="12.75">
      <c r="A371" s="2"/>
      <c r="B371" s="13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1:17" ht="12.75">
      <c r="A372" s="2"/>
      <c r="B372" s="13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spans="1:17" ht="12.75">
      <c r="A373" s="2"/>
      <c r="B373" s="13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</row>
    <row r="374" spans="1:17" ht="12.75">
      <c r="A374" s="2"/>
      <c r="B374" s="13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</row>
    <row r="375" spans="1:17" ht="12.75">
      <c r="A375" s="2"/>
      <c r="B375" s="13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 spans="1:17" ht="12.75">
      <c r="A376" s="2"/>
      <c r="B376" s="13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spans="1:17" ht="12.75">
      <c r="A377" s="2"/>
      <c r="B377" s="13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spans="1:17" ht="12.75">
      <c r="A378" s="2"/>
      <c r="B378" s="13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1:17" ht="12.75">
      <c r="A379" s="2"/>
      <c r="B379" s="13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spans="1:17" ht="12.75">
      <c r="A380" s="2"/>
      <c r="B380" s="13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 spans="1:17" ht="12.75">
      <c r="A381" s="2"/>
      <c r="B381" s="13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 spans="1:17" ht="12.75">
      <c r="A382" s="2"/>
      <c r="B382" s="13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spans="1:17" ht="12.75">
      <c r="A383" s="2"/>
      <c r="B383" s="13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 spans="1:17" ht="12.75">
      <c r="A384" s="2"/>
      <c r="B384" s="13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 spans="1:17" ht="12.75">
      <c r="A385" s="2"/>
      <c r="B385" s="13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1:17" ht="12.75">
      <c r="A386" s="2"/>
      <c r="B386" s="13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spans="1:17" ht="12.75">
      <c r="A387" s="2"/>
      <c r="B387" s="13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ht="12.75">
      <c r="A388" s="2"/>
      <c r="B388" s="13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</row>
    <row r="389" spans="1:17" ht="12.75">
      <c r="A389" s="2"/>
      <c r="B389" s="13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ht="12.75">
      <c r="A390" s="2"/>
      <c r="B390" s="13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ht="12.75">
      <c r="A391" s="2"/>
      <c r="B391" s="13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</row>
    <row r="392" spans="1:17" ht="12.75">
      <c r="A392" s="2"/>
      <c r="B392" s="13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1:17" ht="12.75">
      <c r="A393" s="2"/>
      <c r="B393" s="13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ht="12.75">
      <c r="A394" s="2"/>
      <c r="B394" s="13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ht="12.75">
      <c r="A395" s="2"/>
      <c r="B395" s="13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</row>
    <row r="396" spans="1:17" ht="12.75">
      <c r="A396" s="2"/>
      <c r="B396" s="13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</row>
    <row r="397" spans="1:17" ht="12.75">
      <c r="A397" s="2"/>
      <c r="B397" s="13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</row>
    <row r="398" spans="1:17" ht="12.75">
      <c r="A398" s="2"/>
      <c r="B398" s="13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</row>
    <row r="399" spans="1:17" ht="12.75">
      <c r="A399" s="2"/>
      <c r="B399" s="13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</row>
    <row r="400" spans="1:17" ht="12.75">
      <c r="A400" s="2"/>
      <c r="B400" s="13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1:17" ht="12.75">
      <c r="A401" s="2"/>
      <c r="B401" s="13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</row>
    <row r="402" spans="1:17" ht="12.75">
      <c r="A402" s="2"/>
      <c r="B402" s="13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</row>
    <row r="403" spans="1:17" ht="12.75">
      <c r="A403" s="2"/>
      <c r="B403" s="13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</row>
    <row r="404" spans="1:17" ht="12.75">
      <c r="A404" s="2"/>
      <c r="B404" s="13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 spans="1:17" ht="12.75">
      <c r="A405" s="2"/>
      <c r="B405" s="13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 spans="1:17" ht="12.75">
      <c r="A406" s="2"/>
      <c r="B406" s="13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</row>
    <row r="407" spans="1:17" ht="12.75">
      <c r="A407" s="2"/>
      <c r="B407" s="13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1:17" ht="12.75">
      <c r="A408" s="2"/>
      <c r="B408" s="13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</row>
    <row r="409" spans="1:17" ht="12.75">
      <c r="A409" s="2"/>
      <c r="B409" s="13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</row>
    <row r="410" spans="1:17" ht="12.75">
      <c r="A410" s="2"/>
      <c r="B410" s="13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</row>
    <row r="411" spans="1:17" ht="12.75">
      <c r="A411" s="2"/>
      <c r="B411" s="13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</row>
    <row r="412" spans="1:17" ht="12.75">
      <c r="A412" s="2"/>
      <c r="B412" s="13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</row>
    <row r="413" spans="1:17" ht="12.75">
      <c r="A413" s="2"/>
      <c r="B413" s="13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</row>
    <row r="414" spans="1:17" ht="12.75">
      <c r="A414" s="2"/>
      <c r="B414" s="13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1:17" ht="12.75">
      <c r="A415" s="2"/>
      <c r="B415" s="13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</row>
    <row r="416" spans="1:17" ht="12.75">
      <c r="A416" s="2"/>
      <c r="B416" s="13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</row>
    <row r="417" spans="1:17" ht="12.75">
      <c r="A417" s="2"/>
      <c r="B417" s="13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</row>
    <row r="418" spans="1:17" ht="12.75">
      <c r="A418" s="2"/>
      <c r="B418" s="13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</row>
    <row r="419" spans="1:17" ht="12.75">
      <c r="A419" s="2"/>
      <c r="B419" s="13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</row>
    <row r="420" spans="1:17" ht="12.75">
      <c r="A420" s="2"/>
      <c r="B420" s="13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</row>
    <row r="421" spans="1:17" ht="12.75">
      <c r="A421" s="2"/>
      <c r="B421" s="13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1:17" ht="12.75">
      <c r="A422" s="2"/>
      <c r="B422" s="13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</row>
    <row r="423" spans="1:17" ht="12.75">
      <c r="A423" s="2"/>
      <c r="B423" s="13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</row>
    <row r="424" spans="1:17" ht="12.75">
      <c r="A424" s="2"/>
      <c r="B424" s="13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</row>
    <row r="425" spans="1:17" ht="12.75">
      <c r="A425" s="2"/>
      <c r="B425" s="13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</row>
    <row r="426" spans="1:17" ht="12.75">
      <c r="A426" s="2"/>
      <c r="B426" s="13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</row>
    <row r="427" spans="1:17" ht="12.75">
      <c r="A427" s="2"/>
      <c r="B427" s="13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</row>
    <row r="428" spans="1:17" ht="12.75">
      <c r="A428" s="2"/>
      <c r="B428" s="13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spans="1:17" ht="12.75">
      <c r="A429" s="2"/>
      <c r="B429" s="13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</row>
    <row r="430" spans="1:17" ht="12.75">
      <c r="A430" s="2"/>
      <c r="B430" s="13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</row>
    <row r="431" spans="1:17" ht="12.75">
      <c r="A431" s="2"/>
      <c r="B431" s="13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</row>
    <row r="432" spans="1:17" ht="12.75">
      <c r="A432" s="2"/>
      <c r="B432" s="13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</row>
    <row r="433" spans="1:17" ht="12.75">
      <c r="A433" s="2"/>
      <c r="B433" s="13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</row>
    <row r="434" spans="1:17" ht="12.75">
      <c r="A434" s="2"/>
      <c r="B434" s="13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</row>
    <row r="435" spans="1:17" ht="12.75">
      <c r="A435" s="2"/>
      <c r="B435" s="13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spans="1:17" ht="12.75">
      <c r="A436" s="2"/>
      <c r="B436" s="13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</row>
    <row r="437" spans="1:17" ht="12.75">
      <c r="A437" s="2"/>
      <c r="B437" s="13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</row>
    <row r="438" spans="1:17" ht="12.75">
      <c r="A438" s="2"/>
      <c r="B438" s="13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</row>
    <row r="439" spans="1:17" ht="12.75">
      <c r="A439" s="2"/>
      <c r="B439" s="13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</row>
    <row r="440" spans="1:17" ht="12.75">
      <c r="A440" s="2"/>
      <c r="B440" s="13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</row>
    <row r="441" spans="1:17" ht="12.75">
      <c r="A441" s="2"/>
      <c r="B441" s="13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</row>
    <row r="442" spans="1:17" ht="12.75">
      <c r="A442" s="2"/>
      <c r="B442" s="13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spans="1:17" ht="12.75">
      <c r="A443" s="2"/>
      <c r="B443" s="13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</row>
    <row r="444" spans="1:17" ht="12.75">
      <c r="A444" s="2"/>
      <c r="B444" s="13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</row>
    <row r="445" spans="1:17" ht="12.75">
      <c r="A445" s="2"/>
      <c r="B445" s="13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</row>
    <row r="446" spans="1:17" ht="12.75">
      <c r="A446" s="2"/>
      <c r="B446" s="13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</row>
    <row r="447" spans="1:17" ht="12.75">
      <c r="A447" s="2"/>
      <c r="B447" s="13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</row>
    <row r="448" spans="1:17" ht="12.75">
      <c r="A448" s="2"/>
      <c r="B448" s="13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</row>
    <row r="449" spans="1:17" ht="12.75">
      <c r="A449" s="2"/>
      <c r="B449" s="13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</row>
    <row r="450" spans="1:17" ht="12.75">
      <c r="A450" s="2"/>
      <c r="B450" s="13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</row>
    <row r="451" spans="1:17" ht="12.75">
      <c r="A451" s="2"/>
      <c r="B451" s="13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</row>
    <row r="452" spans="1:17" ht="12.75">
      <c r="A452" s="2"/>
      <c r="B452" s="13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</row>
    <row r="453" spans="1:17" ht="12.75">
      <c r="A453" s="2"/>
      <c r="B453" s="13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</row>
    <row r="454" spans="1:17" ht="12.75">
      <c r="A454" s="2"/>
      <c r="B454" s="13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</row>
    <row r="455" spans="1:17" ht="12.75">
      <c r="A455" s="2"/>
      <c r="B455" s="13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</row>
    <row r="456" spans="1:17" ht="12.75">
      <c r="A456" s="2"/>
      <c r="B456" s="13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</row>
    <row r="457" spans="1:17" ht="12.75">
      <c r="A457" s="2"/>
      <c r="B457" s="13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</row>
    <row r="458" spans="1:17" ht="12.75">
      <c r="A458" s="2"/>
      <c r="B458" s="13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</row>
    <row r="459" spans="1:17" ht="12.75">
      <c r="A459" s="2"/>
      <c r="B459" s="13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</row>
    <row r="460" spans="1:17" ht="12.75">
      <c r="A460" s="2"/>
      <c r="B460" s="13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</row>
    <row r="461" spans="1:17" ht="12.75">
      <c r="A461" s="2"/>
      <c r="B461" s="13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</row>
    <row r="462" spans="1:17" ht="12.75">
      <c r="A462" s="2"/>
      <c r="B462" s="13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</row>
    <row r="463" spans="1:17" ht="12.75">
      <c r="A463" s="2"/>
      <c r="B463" s="13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</row>
    <row r="464" spans="1:17" ht="12.75">
      <c r="A464" s="2"/>
      <c r="B464" s="13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</row>
    <row r="465" spans="1:17" ht="12.75">
      <c r="A465" s="2"/>
      <c r="B465" s="13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</row>
    <row r="466" spans="1:17" ht="12.75">
      <c r="A466" s="2"/>
      <c r="B466" s="13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</row>
    <row r="467" spans="1:17" ht="12.75">
      <c r="A467" s="2"/>
      <c r="B467" s="13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</row>
    <row r="468" spans="1:17" ht="12.75">
      <c r="A468" s="2"/>
      <c r="B468" s="13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</row>
    <row r="469" spans="1:17" ht="12.75">
      <c r="A469" s="2"/>
      <c r="B469" s="13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</row>
    <row r="470" spans="1:17" ht="12.75">
      <c r="A470" s="2"/>
      <c r="B470" s="13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</row>
    <row r="471" spans="1:17" ht="12.75">
      <c r="A471" s="2"/>
      <c r="B471" s="13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</row>
    <row r="472" spans="1:17" ht="12.75">
      <c r="A472" s="2"/>
      <c r="B472" s="13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</row>
    <row r="473" spans="1:17" ht="12.75">
      <c r="A473" s="2"/>
      <c r="B473" s="13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</row>
    <row r="474" spans="1:17" ht="12.75">
      <c r="A474" s="2"/>
      <c r="B474" s="13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</row>
    <row r="475" spans="1:17" ht="12.75">
      <c r="A475" s="2"/>
      <c r="B475" s="13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</row>
    <row r="476" spans="1:17" ht="12.75">
      <c r="A476" s="2"/>
      <c r="B476" s="13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</row>
    <row r="477" spans="1:17" ht="12.75">
      <c r="A477" s="2"/>
      <c r="B477" s="13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</row>
    <row r="478" spans="1:17" ht="12.75">
      <c r="A478" s="2"/>
      <c r="B478" s="13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</row>
    <row r="479" spans="1:17" ht="12.75">
      <c r="A479" s="2"/>
      <c r="B479" s="13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</row>
    <row r="480" spans="1:17" ht="12.75">
      <c r="A480" s="2"/>
      <c r="B480" s="13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</row>
    <row r="481" spans="1:17" ht="12.75">
      <c r="A481" s="2"/>
      <c r="B481" s="13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</row>
    <row r="482" spans="1:17" ht="12.75">
      <c r="A482" s="2"/>
      <c r="B482" s="13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</row>
    <row r="483" spans="1:17" ht="12.75">
      <c r="A483" s="2"/>
      <c r="B483" s="13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</row>
    <row r="484" spans="1:17" ht="12.75">
      <c r="A484" s="2"/>
      <c r="B484" s="13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</row>
    <row r="485" spans="1:17" ht="12.75">
      <c r="A485" s="2"/>
      <c r="B485" s="13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</row>
    <row r="486" spans="1:17" ht="12.75">
      <c r="A486" s="2"/>
      <c r="B486" s="13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</row>
    <row r="487" spans="1:17" ht="12.75">
      <c r="A487" s="2"/>
      <c r="B487" s="13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</row>
    <row r="488" spans="1:17" ht="12.75">
      <c r="A488" s="2"/>
      <c r="B488" s="13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</row>
    <row r="489" spans="1:17" ht="12.75">
      <c r="A489" s="2"/>
      <c r="B489" s="13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</row>
    <row r="490" spans="1:17" ht="12.75">
      <c r="A490" s="2"/>
      <c r="B490" s="13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</row>
    <row r="491" spans="1:17" ht="12.75">
      <c r="A491" s="2"/>
      <c r="B491" s="13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</row>
    <row r="492" spans="1:17" ht="12.75">
      <c r="A492" s="2"/>
      <c r="B492" s="13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</row>
    <row r="493" spans="1:17" ht="12.75">
      <c r="A493" s="2"/>
      <c r="B493" s="13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</row>
    <row r="494" spans="1:17" ht="12.75">
      <c r="A494" s="2"/>
      <c r="B494" s="13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</row>
    <row r="495" spans="1:17" ht="12.75">
      <c r="A495" s="2"/>
      <c r="B495" s="13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</row>
    <row r="496" spans="1:17" ht="12.75">
      <c r="A496" s="2"/>
      <c r="B496" s="13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</row>
    <row r="497" spans="1:17" ht="12.75">
      <c r="A497" s="2"/>
      <c r="B497" s="13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</row>
    <row r="498" spans="1:17" ht="12.75">
      <c r="A498" s="2"/>
      <c r="B498" s="13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</row>
    <row r="499" spans="1:17" ht="12.75">
      <c r="A499" s="2"/>
      <c r="B499" s="13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</row>
    <row r="500" spans="1:17" ht="12.75">
      <c r="A500" s="2"/>
      <c r="B500" s="13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</row>
    <row r="501" spans="1:17" ht="12.75">
      <c r="A501" s="2"/>
      <c r="B501" s="13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</row>
    <row r="502" spans="1:17" ht="12.75">
      <c r="A502" s="2"/>
      <c r="B502" s="13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</row>
    <row r="503" spans="1:17" ht="12.75">
      <c r="A503" s="2"/>
      <c r="B503" s="13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</row>
    <row r="504" spans="1:17" ht="12.75">
      <c r="A504" s="2"/>
      <c r="B504" s="13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</row>
    <row r="505" spans="1:17" ht="12.75">
      <c r="A505" s="2"/>
      <c r="B505" s="13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</row>
    <row r="506" spans="1:17" ht="12.75">
      <c r="A506" s="2"/>
      <c r="B506" s="13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</row>
    <row r="507" spans="1:17" ht="12.75">
      <c r="A507" s="2"/>
      <c r="B507" s="13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</row>
    <row r="508" spans="1:17" ht="12.75">
      <c r="A508" s="2"/>
      <c r="B508" s="13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</row>
    <row r="509" spans="1:17" ht="12.75">
      <c r="A509" s="2"/>
      <c r="B509" s="13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</row>
    <row r="510" spans="1: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</row>
    <row r="511" spans="1: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</row>
    <row r="512" spans="1: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</row>
    <row r="513" spans="1: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</row>
    <row r="514" spans="1: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</row>
    <row r="515" spans="1: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</row>
    <row r="516" spans="1: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</row>
    <row r="517" spans="1: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</row>
    <row r="518" spans="1: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</row>
    <row r="519" spans="1: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</row>
    <row r="520" spans="1: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</row>
    <row r="521" spans="1: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</row>
    <row r="522" spans="1: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</row>
    <row r="523" spans="1: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</row>
    <row r="524" spans="1: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</row>
    <row r="525" spans="1: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</row>
    <row r="526" spans="1: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</row>
    <row r="527" spans="1: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</row>
    <row r="528" spans="1: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</row>
    <row r="529" spans="1: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</row>
    <row r="530" spans="1: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</row>
    <row r="531" spans="1: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</row>
    <row r="532" spans="1: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</row>
    <row r="533" spans="1: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</row>
    <row r="534" spans="1: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</row>
    <row r="535" spans="1: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</row>
    <row r="536" spans="1: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</row>
    <row r="537" spans="1: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</row>
    <row r="538" spans="1: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</row>
    <row r="539" spans="1: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</row>
    <row r="540" spans="1: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</row>
    <row r="541" spans="1: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</row>
    <row r="542" spans="1: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</row>
    <row r="543" spans="1: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</row>
    <row r="544" spans="1: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</row>
    <row r="545" spans="1: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</row>
    <row r="546" spans="1: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</row>
    <row r="547" spans="1: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</row>
    <row r="548" spans="1: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</row>
    <row r="549" spans="1: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</row>
    <row r="550" spans="1: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</row>
    <row r="551" spans="1: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</row>
    <row r="552" spans="1: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</row>
    <row r="553" spans="1: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</row>
    <row r="554" spans="1: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</row>
    <row r="555" spans="1: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</row>
    <row r="556" spans="1: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</row>
    <row r="557" spans="1: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</row>
    <row r="558" spans="1: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</row>
    <row r="559" spans="1: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</row>
    <row r="560" spans="1: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</row>
    <row r="561" spans="1: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</row>
    <row r="562" spans="1: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</row>
    <row r="563" spans="1: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</row>
    <row r="564" spans="1: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</row>
    <row r="565" spans="1: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</row>
    <row r="566" spans="1: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</row>
    <row r="567" spans="1: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</row>
    <row r="568" spans="1: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</row>
    <row r="569" spans="1: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</row>
    <row r="570" spans="1: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</row>
    <row r="571" spans="1: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</row>
    <row r="572" spans="1: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</row>
    <row r="573" spans="1: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</row>
    <row r="574" spans="1: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</row>
    <row r="575" spans="1: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</row>
    <row r="576" spans="1: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</row>
    <row r="577" spans="1: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</row>
    <row r="578" spans="1: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</row>
    <row r="579" spans="1: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</row>
    <row r="580" spans="1: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</row>
    <row r="581" spans="1: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</row>
    <row r="582" spans="1: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</row>
    <row r="583" spans="1: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</row>
    <row r="584" spans="1: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</row>
    <row r="585" spans="1: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</row>
    <row r="586" spans="1: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</row>
    <row r="587" spans="1: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</row>
    <row r="588" spans="1: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</row>
    <row r="589" spans="1: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</row>
    <row r="590" spans="1: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</row>
    <row r="591" spans="1: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</row>
    <row r="592" spans="1: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</row>
    <row r="593" spans="1: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</row>
    <row r="594" spans="1: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</row>
    <row r="595" spans="1: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</row>
    <row r="596" spans="1: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</row>
    <row r="597" spans="1: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</row>
    <row r="598" spans="1: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</row>
    <row r="599" spans="1: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</row>
    <row r="600" spans="1: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</row>
    <row r="601" spans="1: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</row>
    <row r="602" spans="1: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</row>
    <row r="603" spans="1: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</row>
    <row r="604" spans="1: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</row>
    <row r="605" spans="1: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</row>
    <row r="606" spans="1: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</row>
    <row r="607" spans="1: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</row>
    <row r="608" spans="1: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</row>
    <row r="609" spans="1: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</row>
    <row r="610" spans="1: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</row>
    <row r="611" spans="1: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</row>
    <row r="612" spans="1: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</row>
    <row r="613" spans="1: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</row>
    <row r="614" spans="1: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</row>
    <row r="615" spans="1: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</row>
    <row r="616" spans="1: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</row>
    <row r="617" spans="1: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</row>
    <row r="618" spans="1: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</row>
    <row r="619" spans="1: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</row>
    <row r="620" spans="1: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</row>
    <row r="621" spans="1: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</row>
    <row r="622" spans="1: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</row>
    <row r="623" spans="1: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</row>
    <row r="624" spans="1: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</row>
    <row r="625" spans="1: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</row>
    <row r="626" spans="1: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</row>
    <row r="627" spans="1: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</row>
    <row r="628" spans="1: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</row>
    <row r="629" spans="1: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</row>
    <row r="630" spans="1: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</row>
    <row r="631" spans="1: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</row>
    <row r="632" spans="1: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</row>
    <row r="633" spans="1: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</row>
    <row r="634" spans="1: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</row>
    <row r="635" spans="1: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</row>
    <row r="636" spans="1: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</row>
    <row r="637" spans="1: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</row>
    <row r="638" spans="1: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</row>
    <row r="639" spans="1: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</row>
    <row r="640" spans="1: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</row>
    <row r="641" spans="1: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</row>
    <row r="642" spans="1: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</row>
    <row r="643" spans="1: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</row>
    <row r="644" spans="1: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</row>
    <row r="645" spans="1: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</row>
    <row r="646" spans="1: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</row>
    <row r="647" spans="1: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</row>
    <row r="648" spans="1: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</row>
    <row r="649" spans="1: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spans="1: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</row>
    <row r="651" spans="1: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</row>
    <row r="652" spans="1: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</row>
    <row r="653" spans="1: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</row>
    <row r="654" spans="1: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</row>
    <row r="655" spans="1: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</row>
    <row r="656" spans="1: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</row>
    <row r="657" spans="1:17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</row>
    <row r="658" spans="1:17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</row>
    <row r="659" spans="1:17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</row>
    <row r="660" spans="1:17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</row>
    <row r="661" spans="1:17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</row>
    <row r="662" spans="1:17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</row>
    <row r="663" spans="1:17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</row>
    <row r="664" spans="1:17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</row>
    <row r="665" spans="1:17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</row>
    <row r="666" spans="1:17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</row>
    <row r="667" spans="1:17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</row>
    <row r="668" spans="1:17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</row>
    <row r="669" spans="1:17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</row>
    <row r="670" spans="1:17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1:17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</row>
    <row r="672" spans="1:17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</row>
    <row r="673" spans="1:17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</row>
    <row r="674" spans="1:17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</row>
    <row r="675" spans="1:17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</row>
    <row r="676" spans="1:17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</row>
    <row r="677" spans="1:17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</row>
    <row r="678" spans="1:17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1:17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</row>
    <row r="680" spans="1:17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</row>
    <row r="681" spans="1:17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</row>
    <row r="682" spans="1:17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</row>
    <row r="683" spans="1:17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</row>
    <row r="684" spans="1:17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</row>
    <row r="685" spans="1:17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spans="1:17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 spans="1:17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 spans="1:17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</row>
    <row r="689" spans="1:17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</row>
    <row r="690" spans="1:17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 spans="1:17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</row>
    <row r="692" spans="1:17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1:17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</row>
    <row r="694" spans="1:17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</row>
    <row r="695" spans="1:17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</row>
    <row r="696" spans="1:17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 spans="1:17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 spans="1:17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 spans="1:17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1:17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spans="1:17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 spans="1:17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 spans="1:17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spans="1:17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spans="1:17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</row>
    <row r="706" spans="1:17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1:17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</row>
    <row r="708" spans="1:17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</row>
    <row r="709" spans="1:17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</row>
    <row r="710" spans="1:17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</row>
    <row r="711" spans="1:17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</row>
    <row r="712" spans="1:17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</row>
    <row r="713" spans="1:17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1:17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</row>
    <row r="715" spans="1:17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</row>
    <row r="716" spans="1:17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</row>
    <row r="717" spans="1:17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</row>
    <row r="718" spans="1:17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</row>
    <row r="719" spans="1:17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</row>
    <row r="720" spans="1:17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</row>
    <row r="721" spans="1:17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</row>
    <row r="722" spans="1:17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</row>
    <row r="723" spans="1:17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</row>
    <row r="724" spans="1:17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</row>
    <row r="725" spans="1:17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</row>
    <row r="726" spans="1:17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</row>
    <row r="727" spans="1:17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</row>
    <row r="728" spans="1:17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</row>
    <row r="729" spans="1:17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</row>
    <row r="730" spans="1:17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</row>
    <row r="731" spans="1:17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</row>
    <row r="732" spans="1:17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</row>
    <row r="733" spans="1:17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</row>
    <row r="734" spans="1:17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</row>
    <row r="735" spans="1:17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</row>
    <row r="736" spans="1:17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</row>
    <row r="737" spans="1:17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</row>
    <row r="738" spans="1:17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</row>
    <row r="739" spans="1:17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</row>
    <row r="740" spans="1:17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</row>
    <row r="741" spans="1:17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</row>
    <row r="742" spans="1:17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</row>
    <row r="743" spans="1:17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</row>
    <row r="744" spans="1:17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</row>
    <row r="745" spans="1:17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</row>
    <row r="746" spans="1:17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</row>
    <row r="747" spans="1:17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</row>
    <row r="748" spans="1:17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</row>
    <row r="749" spans="1:17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</row>
    <row r="750" spans="1:17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</row>
    <row r="751" spans="1:17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</row>
    <row r="752" spans="1:17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</row>
    <row r="753" spans="1:17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</row>
    <row r="754" spans="1:17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</row>
    <row r="755" spans="1:17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</row>
    <row r="756" spans="1:17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</row>
    <row r="757" spans="1:17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</row>
    <row r="758" spans="1:17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</row>
    <row r="759" spans="1:17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</row>
    <row r="760" spans="1:17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</row>
    <row r="761" spans="1:17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</row>
    <row r="762" spans="1:17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</row>
    <row r="763" spans="1:17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</row>
    <row r="764" spans="1:17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</row>
    <row r="765" spans="1:17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</row>
    <row r="766" spans="1:17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</row>
    <row r="767" spans="1:17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</row>
    <row r="768" spans="1:17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</row>
    <row r="769" spans="1:17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</row>
    <row r="770" spans="1:17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</row>
    <row r="771" spans="1:17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</row>
    <row r="772" spans="1:17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</row>
    <row r="773" spans="1:17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</row>
    <row r="774" spans="1:17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</row>
    <row r="775" spans="1:17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</row>
    <row r="776" spans="1:17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</row>
    <row r="777" spans="1:17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</row>
    <row r="778" spans="1:17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</row>
    <row r="779" spans="1:17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</row>
    <row r="780" spans="1:17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</row>
    <row r="781" spans="1:17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</row>
    <row r="782" spans="1:17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</row>
    <row r="783" spans="1:17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</row>
    <row r="784" spans="1:17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</row>
    <row r="785" spans="1:17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</row>
    <row r="786" spans="1:17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</row>
    <row r="787" spans="1:17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</row>
    <row r="788" spans="1:17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</row>
    <row r="789" spans="1:17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</row>
    <row r="790" spans="1:17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</row>
    <row r="791" spans="1:17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</row>
    <row r="792" spans="1:17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</row>
    <row r="793" spans="1:17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</row>
    <row r="794" spans="1:17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</row>
    <row r="795" spans="1:17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</row>
    <row r="796" spans="1:17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</row>
    <row r="797" spans="1:17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</row>
    <row r="798" spans="1:17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</row>
    <row r="799" spans="1:17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</row>
    <row r="800" spans="1:17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</row>
    <row r="801" spans="1:17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</row>
    <row r="802" spans="1:17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</row>
    <row r="803" spans="1:17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</row>
    <row r="804" spans="1:17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</row>
    <row r="805" spans="1:17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</row>
    <row r="806" spans="1:17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</row>
    <row r="807" spans="1:17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</row>
    <row r="808" spans="1:17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</row>
    <row r="809" spans="1:17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</row>
    <row r="810" spans="1:17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</row>
    <row r="811" spans="1:17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</row>
    <row r="812" spans="1:17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</row>
    <row r="813" spans="1:17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</row>
    <row r="814" spans="1:17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</row>
    <row r="815" spans="1:17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</row>
    <row r="816" spans="1:17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</row>
    <row r="817" spans="1:17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</row>
    <row r="818" spans="1:17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</row>
    <row r="819" spans="1:17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</row>
    <row r="820" spans="1:17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</row>
    <row r="821" spans="1:17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</row>
    <row r="822" spans="1:17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</row>
    <row r="823" spans="1:17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</row>
    <row r="824" spans="1:17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</row>
    <row r="825" spans="1:17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</row>
    <row r="826" spans="1:17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</row>
    <row r="827" spans="1:17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</row>
    <row r="828" spans="1:17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</row>
    <row r="829" spans="1:17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</row>
    <row r="830" spans="1:17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</row>
    <row r="831" spans="1:17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</row>
    <row r="832" spans="1:17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</row>
    <row r="833" spans="1:17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</row>
    <row r="834" spans="1:17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</row>
    <row r="835" spans="1:17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</row>
    <row r="836" spans="1:17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</row>
    <row r="837" spans="1:17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</row>
    <row r="838" spans="1:17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</row>
    <row r="839" spans="1:17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</row>
    <row r="840" spans="1:17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</row>
    <row r="841" spans="1:17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</row>
    <row r="842" spans="1:17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</row>
    <row r="843" spans="1:17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</row>
    <row r="844" spans="1:17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</row>
    <row r="845" spans="1:17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</row>
    <row r="846" spans="1:17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</row>
    <row r="847" spans="1:17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</row>
    <row r="848" spans="1:17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</row>
    <row r="849" spans="1:17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</row>
    <row r="850" spans="1:17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</row>
    <row r="851" spans="1:17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</row>
    <row r="852" spans="1:17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</row>
    <row r="853" spans="1:17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</row>
    <row r="854" spans="1:17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</row>
    <row r="855" spans="1:17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</row>
    <row r="856" spans="1:17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</row>
    <row r="857" spans="1:17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</row>
    <row r="858" spans="1:17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</row>
    <row r="859" spans="1:17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</row>
    <row r="860" spans="1:17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</row>
    <row r="861" spans="1:17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</row>
    <row r="862" spans="1:17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</row>
    <row r="863" spans="1:17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</row>
    <row r="864" spans="1:17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</row>
    <row r="865" spans="1:17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</row>
    <row r="866" spans="1:17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</row>
    <row r="867" spans="1:17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</row>
    <row r="868" spans="1:17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</row>
    <row r="869" spans="1:17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</row>
    <row r="870" spans="1:17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</row>
    <row r="871" spans="1:17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</row>
    <row r="872" spans="1:17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</row>
    <row r="873" spans="1:17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</row>
    <row r="874" spans="1:17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</row>
    <row r="875" spans="1:17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</row>
    <row r="876" spans="1:17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</row>
    <row r="877" spans="1:17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</row>
    <row r="878" spans="1:17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</row>
    <row r="879" spans="1:17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</row>
    <row r="880" spans="1:17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</row>
    <row r="881" spans="1:17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</row>
    <row r="882" spans="1:17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</row>
    <row r="883" spans="1:17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</row>
    <row r="884" spans="1:17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</row>
    <row r="885" spans="1:17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</row>
    <row r="886" spans="1:17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</row>
    <row r="887" spans="1:17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</row>
    <row r="888" spans="1:17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</row>
    <row r="889" spans="1:17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</row>
    <row r="890" spans="1:17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</row>
    <row r="891" spans="1:17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</row>
    <row r="892" spans="1:17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</row>
    <row r="893" spans="1:17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</row>
    <row r="894" spans="1:17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</row>
    <row r="895" spans="1:17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</row>
    <row r="896" spans="1:17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</row>
    <row r="897" spans="1:17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</row>
    <row r="898" spans="1:17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</row>
    <row r="899" spans="1:17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</row>
    <row r="900" spans="1:17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</row>
    <row r="901" spans="1:17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</row>
    <row r="902" spans="1:17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</row>
    <row r="903" spans="1:17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</row>
    <row r="904" spans="1:17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</row>
    <row r="905" spans="1:17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</row>
    <row r="906" spans="1:17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</row>
    <row r="907" spans="1:17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</row>
    <row r="908" spans="1:17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</row>
    <row r="909" spans="1:17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</row>
    <row r="910" spans="1:17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</row>
    <row r="911" spans="1:17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</row>
    <row r="912" spans="1:17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</row>
    <row r="913" spans="1:17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</row>
    <row r="914" spans="1:17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</row>
    <row r="915" spans="1:17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</row>
    <row r="916" spans="1:17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</row>
    <row r="917" spans="1:17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</row>
    <row r="918" spans="1:17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</row>
    <row r="919" spans="1:17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</row>
    <row r="920" spans="1:17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</row>
    <row r="921" spans="1:17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</row>
    <row r="922" spans="1:17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</row>
    <row r="923" spans="1:17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</row>
    <row r="924" spans="1:17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</row>
    <row r="925" spans="1:17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</row>
    <row r="926" spans="1:17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</row>
    <row r="927" spans="1:17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</row>
    <row r="928" spans="1:17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</row>
    <row r="929" spans="1:17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</row>
    <row r="930" spans="1:17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</row>
    <row r="931" spans="1:17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</row>
    <row r="932" spans="1:17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</row>
    <row r="933" spans="1:17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</row>
    <row r="934" spans="1:17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</row>
    <row r="935" spans="1:17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</row>
    <row r="936" spans="1:17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</row>
    <row r="937" spans="1:17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</row>
    <row r="938" spans="1:17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</row>
    <row r="939" spans="1:17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</row>
    <row r="940" spans="1:17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</row>
    <row r="941" spans="1:17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</row>
    <row r="942" spans="1:17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</row>
    <row r="943" spans="1:17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</row>
    <row r="944" spans="1:17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</row>
    <row r="945" spans="1:17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</row>
    <row r="946" spans="1:17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</row>
    <row r="947" spans="1:17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</row>
    <row r="948" spans="1:17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</row>
    <row r="949" spans="1:17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</row>
    <row r="950" spans="1:17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</row>
    <row r="951" spans="1:17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</row>
    <row r="952" spans="1:17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</row>
    <row r="953" spans="1:17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</row>
    <row r="954" spans="1:17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</row>
    <row r="955" spans="1:17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</row>
    <row r="956" spans="1:17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</row>
  </sheetData>
  <mergeCells count="7">
    <mergeCell ref="G9:I9"/>
    <mergeCell ref="N18:P18"/>
    <mergeCell ref="S18:U18"/>
    <mergeCell ref="A1:K1"/>
    <mergeCell ref="A2:F2"/>
    <mergeCell ref="D6:J6"/>
    <mergeCell ref="G8:I8"/>
  </mergeCells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IJA</dc:creator>
  <cp:keywords/>
  <dc:description/>
  <cp:lastModifiedBy>IJA</cp:lastModifiedBy>
  <dcterms:created xsi:type="dcterms:W3CDTF">2005-10-10T13:13:22Z</dcterms:created>
  <dcterms:modified xsi:type="dcterms:W3CDTF">2006-02-28T12:45:18Z</dcterms:modified>
  <cp:category/>
  <cp:version/>
  <cp:contentType/>
  <cp:contentStatus/>
</cp:coreProperties>
</file>